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610" windowHeight="11640" firstSheet="1" activeTab="1"/>
  </bookViews>
  <sheets>
    <sheet name="5.6-Abb. alt 5.6 (2)" sheetId="34" state="hidden" r:id="rId1"/>
    <sheet name="Abb. 8.4" sheetId="49" r:id="rId2"/>
    <sheet name="Abb. 8.5 Beta=1" sheetId="55" r:id="rId3"/>
    <sheet name="Abb. 8.5 Beta=0, 0,5 und 1,5 " sheetId="58" r:id="rId4"/>
    <sheet name="alt Abb. 8.6" sheetId="54" r:id="rId5"/>
    <sheet name="Abb 8.7 DAX Beta-Faktoren" sheetId="62" r:id="rId6"/>
    <sheet name="Beispiel" sheetId="59" r:id="rId7"/>
    <sheet name="Beispiel  Teil 1" sheetId="60" r:id="rId8"/>
    <sheet name="Beispiel  Teil 2" sheetId="61" r:id="rId9"/>
    <sheet name="Aufgabe 8.2" sheetId="12" r:id="rId10"/>
  </sheets>
  <calcPr calcId="145621"/>
</workbook>
</file>

<file path=xl/calcChain.xml><?xml version="1.0" encoding="utf-8"?>
<calcChain xmlns="http://schemas.openxmlformats.org/spreadsheetml/2006/main">
  <c r="J32" i="62" l="1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J4" i="62"/>
  <c r="J3" i="62"/>
  <c r="K5" i="58" l="1"/>
  <c r="K6" i="58"/>
  <c r="K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27" i="58"/>
  <c r="K28" i="58"/>
  <c r="K29" i="58"/>
  <c r="K4" i="58"/>
  <c r="E40" i="61" l="1"/>
  <c r="E29" i="61"/>
  <c r="E19" i="61"/>
  <c r="E11" i="61"/>
  <c r="E14" i="60" l="1"/>
  <c r="E11" i="60"/>
  <c r="H6" i="59" l="1"/>
  <c r="F7" i="59"/>
  <c r="F8" i="59" s="1"/>
  <c r="H8" i="59" s="1"/>
  <c r="H7" i="59" l="1"/>
  <c r="I7" i="59" s="1"/>
  <c r="I8" i="59"/>
  <c r="F9" i="59"/>
  <c r="I6" i="59"/>
  <c r="J8" i="59" l="1"/>
  <c r="K8" i="59" s="1"/>
  <c r="L8" i="59"/>
  <c r="J7" i="59"/>
  <c r="K7" i="59" s="1"/>
  <c r="L7" i="59"/>
  <c r="J6" i="59"/>
  <c r="K6" i="59" s="1"/>
  <c r="L6" i="59"/>
  <c r="H9" i="59"/>
  <c r="F10" i="59"/>
  <c r="P25" i="54"/>
  <c r="J19" i="54"/>
  <c r="J18" i="54"/>
  <c r="J17" i="54"/>
  <c r="J16" i="54"/>
  <c r="J15" i="54"/>
  <c r="J14" i="54"/>
  <c r="J13" i="54"/>
  <c r="J12" i="54"/>
  <c r="J11" i="54"/>
  <c r="J10" i="54"/>
  <c r="J9" i="54"/>
  <c r="J8" i="54"/>
  <c r="J7" i="54"/>
  <c r="J6" i="54"/>
  <c r="J5" i="54"/>
  <c r="J4" i="54"/>
  <c r="J3" i="54"/>
  <c r="J2" i="54"/>
  <c r="P53" i="58"/>
  <c r="O53" i="58"/>
  <c r="O52" i="58"/>
  <c r="P50" i="58"/>
  <c r="P49" i="58"/>
  <c r="M31" i="58"/>
  <c r="L31" i="58"/>
  <c r="O53" i="55"/>
  <c r="P54" i="55" s="1"/>
  <c r="P51" i="55"/>
  <c r="P50" i="55"/>
  <c r="M32" i="55"/>
  <c r="K4" i="55"/>
  <c r="R31" i="49"/>
  <c r="P40" i="49" s="1"/>
  <c r="K18" i="49"/>
  <c r="K17" i="49"/>
  <c r="K16" i="49"/>
  <c r="K15" i="49"/>
  <c r="K14" i="49"/>
  <c r="K13" i="49"/>
  <c r="K12" i="49"/>
  <c r="K11" i="49"/>
  <c r="K10" i="49"/>
  <c r="K9" i="49"/>
  <c r="K8" i="49"/>
  <c r="K7" i="49"/>
  <c r="K6" i="49"/>
  <c r="K5" i="49"/>
  <c r="J4" i="49"/>
  <c r="K4" i="49" s="1"/>
  <c r="L6" i="34"/>
  <c r="J6" i="34"/>
  <c r="H6" i="34"/>
  <c r="H10" i="59" l="1"/>
  <c r="I9" i="59"/>
  <c r="P39" i="49"/>
  <c r="O54" i="55"/>
  <c r="P43" i="49"/>
  <c r="J9" i="59" l="1"/>
  <c r="K9" i="59" s="1"/>
  <c r="L9" i="59"/>
  <c r="I10" i="59"/>
  <c r="L10" i="59" s="1"/>
  <c r="J10" i="59"/>
  <c r="K10" i="59" s="1"/>
  <c r="L11" i="59" l="1"/>
  <c r="K11" i="59"/>
</calcChain>
</file>

<file path=xl/sharedStrings.xml><?xml version="1.0" encoding="utf-8"?>
<sst xmlns="http://schemas.openxmlformats.org/spreadsheetml/2006/main" count="122" uniqueCount="87">
  <si>
    <r>
      <rPr>
        <b/>
        <i/>
        <sz val="11"/>
        <color theme="1"/>
        <rFont val="Arial"/>
        <family val="2"/>
      </rPr>
      <t>C</t>
    </r>
    <r>
      <rPr>
        <b/>
        <vertAlign val="subscript"/>
        <sz val="11"/>
        <color theme="1"/>
        <rFont val="Arial"/>
        <family val="2"/>
      </rPr>
      <t>0</t>
    </r>
    <r>
      <rPr>
        <b/>
        <i/>
        <vertAlign val="subscript"/>
        <sz val="11"/>
        <color theme="1"/>
        <rFont val="Arial"/>
        <family val="2"/>
      </rPr>
      <t>i</t>
    </r>
    <r>
      <rPr>
        <b/>
        <sz val="11"/>
        <color theme="1"/>
        <rFont val="Arial"/>
        <family val="2"/>
      </rPr>
      <t xml:space="preserve"> </t>
    </r>
  </si>
  <si>
    <r>
      <rPr>
        <b/>
        <i/>
        <sz val="11"/>
        <color theme="1"/>
        <rFont val="Arial"/>
        <family val="2"/>
      </rPr>
      <t>w</t>
    </r>
    <r>
      <rPr>
        <b/>
        <i/>
        <vertAlign val="subscript"/>
        <sz val="11"/>
        <color theme="1"/>
        <rFont val="Arial"/>
        <family val="2"/>
      </rPr>
      <t>i</t>
    </r>
  </si>
  <si>
    <t>alt Abb. 5.6</t>
  </si>
  <si>
    <r>
      <t>k</t>
    </r>
    <r>
      <rPr>
        <b/>
        <i/>
        <vertAlign val="subscript"/>
        <sz val="11"/>
        <color theme="1"/>
        <rFont val="Arial"/>
        <family val="2"/>
      </rPr>
      <t>12</t>
    </r>
  </si>
  <si>
    <r>
      <t>μ</t>
    </r>
    <r>
      <rPr>
        <b/>
        <i/>
        <vertAlign val="subscript"/>
        <sz val="11"/>
        <color theme="1"/>
        <rFont val="Arial"/>
        <family val="2"/>
      </rPr>
      <t>P</t>
    </r>
  </si>
  <si>
    <t>Hilfslinien</t>
  </si>
  <si>
    <t>Hilfspunkte</t>
  </si>
  <si>
    <t>alt Abbildung 5.4</t>
  </si>
  <si>
    <r>
      <t>R</t>
    </r>
    <r>
      <rPr>
        <b/>
        <i/>
        <vertAlign val="subscript"/>
        <sz val="11"/>
        <color theme="1"/>
        <rFont val="Arial"/>
        <family val="2"/>
      </rPr>
      <t>M</t>
    </r>
  </si>
  <si>
    <r>
      <t>R</t>
    </r>
    <r>
      <rPr>
        <b/>
        <i/>
        <vertAlign val="subscript"/>
        <sz val="11"/>
        <color theme="1"/>
        <rFont val="Arial"/>
        <family val="2"/>
      </rPr>
      <t>i</t>
    </r>
  </si>
  <si>
    <t>Beta=1</t>
  </si>
  <si>
    <t>Beta=1,5</t>
  </si>
  <si>
    <t>Beta=0,5</t>
  </si>
  <si>
    <t>alt Abbildung 8.6</t>
  </si>
  <si>
    <t>β</t>
  </si>
  <si>
    <t>Sparte</t>
  </si>
  <si>
    <t>Jahr</t>
  </si>
  <si>
    <r>
      <t xml:space="preserve">FK-Bestand
</t>
    </r>
    <r>
      <rPr>
        <sz val="11"/>
        <color theme="1"/>
        <rFont val="Arial"/>
        <family val="2"/>
      </rPr>
      <t>zu Beginn
des Jahres</t>
    </r>
  </si>
  <si>
    <r>
      <t xml:space="preserve">Tilgung
</t>
    </r>
    <r>
      <rPr>
        <sz val="11"/>
        <color theme="1"/>
        <rFont val="Arial"/>
        <family val="2"/>
      </rPr>
      <t>am Ende
des Jahres</t>
    </r>
  </si>
  <si>
    <r>
      <t xml:space="preserve">Zins-
zahlung
</t>
    </r>
    <r>
      <rPr>
        <sz val="11"/>
        <color theme="1"/>
        <rFont val="Arial"/>
        <family val="2"/>
      </rPr>
      <t>am Ende
des Jahres</t>
    </r>
  </si>
  <si>
    <r>
      <t xml:space="preserve">Steuer-
ersparnis
</t>
    </r>
    <r>
      <rPr>
        <sz val="11"/>
        <color theme="1"/>
        <rFont val="Arial"/>
        <family val="2"/>
      </rPr>
      <t>aufgrund
der Zins-
zahlung
(s=60%)</t>
    </r>
  </si>
  <si>
    <r>
      <t xml:space="preserve">Tilgung
und Zins-
zahlung
</t>
    </r>
    <r>
      <rPr>
        <sz val="11"/>
        <color theme="1"/>
        <rFont val="Arial"/>
        <family val="2"/>
      </rPr>
      <t>nach
Steuern</t>
    </r>
  </si>
  <si>
    <r>
      <t xml:space="preserve">Barwert
</t>
    </r>
    <r>
      <rPr>
        <sz val="11"/>
        <color theme="1"/>
        <rFont val="Arial"/>
        <family val="2"/>
      </rPr>
      <t>der Tilgung
und Zins-
zahlung
(8%)</t>
    </r>
  </si>
  <si>
    <r>
      <t xml:space="preserve">Barwert
</t>
    </r>
    <r>
      <rPr>
        <sz val="11"/>
        <color theme="1"/>
        <rFont val="Arial"/>
        <family val="2"/>
      </rPr>
      <t>der Steuer-
ersparnis
(8%)</t>
    </r>
  </si>
  <si>
    <t>i EK =</t>
  </si>
  <si>
    <r>
      <t>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</t>
    </r>
  </si>
  <si>
    <t>APV</t>
  </si>
  <si>
    <t>WACC</t>
  </si>
  <si>
    <t>Scenario</t>
  </si>
  <si>
    <t>I</t>
  </si>
  <si>
    <t>II</t>
  </si>
  <si>
    <t>III</t>
  </si>
  <si>
    <t>IV</t>
  </si>
  <si>
    <t>Schiffbau</t>
  </si>
  <si>
    <t>Backhilfsmittel</t>
  </si>
  <si>
    <t>Brauerei</t>
  </si>
  <si>
    <t>Einzahlungsüberschuss
Kardanwellen-GmbH</t>
  </si>
  <si>
    <t>Dividende
Automobil-AG</t>
  </si>
  <si>
    <t>Einzahlungs-
überschuss</t>
  </si>
  <si>
    <t>Periode 1-4 je</t>
  </si>
  <si>
    <t>Periode 5</t>
  </si>
  <si>
    <t>Periode 6 -10 je</t>
  </si>
  <si>
    <t>DAX PERFORMANCE-INDEX</t>
  </si>
  <si>
    <t>Beta (1m)</t>
  </si>
  <si>
    <t>Beta (12m)</t>
  </si>
  <si>
    <t>ADIDAS AG NA O.N.</t>
  </si>
  <si>
    <t>Index Composition Report</t>
  </si>
  <si>
    <t>ALLIANZ SE VNA O.N.</t>
  </si>
  <si>
    <t>DAX®</t>
  </si>
  <si>
    <t>BASF SE NA O.N.</t>
  </si>
  <si>
    <t>BAY.MOTOREN WERKE AG ST</t>
  </si>
  <si>
    <t>BAYER AG  NA</t>
  </si>
  <si>
    <t>BEIERSDORF AG O.N.</t>
  </si>
  <si>
    <t>Reported date:</t>
  </si>
  <si>
    <t>29-Dec 2014</t>
  </si>
  <si>
    <t>COMMERZBANK AG</t>
  </si>
  <si>
    <t>CONTINENTAL AG O.N.</t>
  </si>
  <si>
    <t>Created on:</t>
  </si>
  <si>
    <t>DAIMLER AG NA O.N.</t>
  </si>
  <si>
    <t>DEUTSCHE BANK AG NA O.N.</t>
  </si>
  <si>
    <t>Comment:</t>
  </si>
  <si>
    <t>-</t>
  </si>
  <si>
    <t>DEUTSCHE BOERSE NA O.N.</t>
  </si>
  <si>
    <t>DEUTSCHE POST AG NA O.N.</t>
  </si>
  <si>
    <t>DT.TELEKOM AG NA</t>
  </si>
  <si>
    <t>E.ON SE NA</t>
  </si>
  <si>
    <t>FRESEN.MED.CARE KGAA O.N.</t>
  </si>
  <si>
    <t>FRESENIUS SE+CO.KGAA O.N.</t>
  </si>
  <si>
    <t>HEIDELBERGCEMENT AG O.N.</t>
  </si>
  <si>
    <t>HENKEL AG+CO.KGAA VZO</t>
  </si>
  <si>
    <t>INFINEON TECH.AG NA O.N.</t>
  </si>
  <si>
    <t>K+S AG NA O.N.</t>
  </si>
  <si>
    <t>LANXESS AG</t>
  </si>
  <si>
    <t>LINDE AG O.N.</t>
  </si>
  <si>
    <t>STOXX Ltd.</t>
  </si>
  <si>
    <t>LUFTHANSA AG VNA O.N.</t>
  </si>
  <si>
    <t>MERCK KGAA O.N.</t>
  </si>
  <si>
    <t>Contact: Customer Service STOXX Ltd.</t>
  </si>
  <si>
    <t>MUENCH.RUECKVERS.VNA O.N.</t>
  </si>
  <si>
    <t>E-Mail: customersupport@stoxx.com</t>
  </si>
  <si>
    <t>RWE AG ST O.N.</t>
  </si>
  <si>
    <t>Tel.: +41 58 399 59 00</t>
  </si>
  <si>
    <t>SAP SE O.N.</t>
  </si>
  <si>
    <t>Fax: +41 58 499 59 00</t>
  </si>
  <si>
    <t>SIEMENS AG NA</t>
  </si>
  <si>
    <t>THYSSENKRUPP AG O.N.</t>
  </si>
  <si>
    <t>VOLKSWAGEN AG VZO O.N.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</si>
</sst>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&quot;t = &quot;0"/>
    <numFmt numFmtId="165" formatCode="#,##0\ _€"/>
    <numFmt numFmtId="166" formatCode="&quot;i = &quot;0"/>
    <numFmt numFmtId="167" formatCode="0.0%"/>
    <numFmt numFmtId="168" formatCode="0.0"/>
    <numFmt numFmtId="169" formatCode="_-* #,##0.000\ _€_-;\-* #,##0.000\ _€_-;_-* &quot;-&quot;??\ _€_-;_-@_-"/>
    <numFmt numFmtId="170" formatCode="_-* #,##0.0000\ _€_-;\-* #,##0.0000\ _€_-;_-* &quot;-&quot;??\ _€_-;_-@_-"/>
    <numFmt numFmtId="171" formatCode="0.0000%"/>
    <numFmt numFmtId="172" formatCode="#,##0.0000"/>
    <numFmt numFmtId="173" formatCode="dd\-mmm\ yyyy"/>
  </numFmts>
  <fonts count="2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vertAlign val="subscript"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0"/>
      <name val="Arial"/>
      <family val="2"/>
    </font>
    <font>
      <b/>
      <sz val="14"/>
      <name val="NewsGoth Lt BT"/>
      <family val="2"/>
    </font>
    <font>
      <b/>
      <sz val="18"/>
      <color indexed="8"/>
      <name val="Arial"/>
      <family val="2"/>
    </font>
    <font>
      <sz val="22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</cellStyleXfs>
  <cellXfs count="9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/>
    <xf numFmtId="165" fontId="5" fillId="0" borderId="3" xfId="0" applyNumberFormat="1" applyFont="1" applyBorder="1" applyAlignment="1">
      <alignment horizontal="center" vertical="center"/>
    </xf>
    <xf numFmtId="0" fontId="5" fillId="0" borderId="0" xfId="0" applyFont="1" applyBorder="1"/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2" fontId="5" fillId="0" borderId="0" xfId="1" applyNumberFormat="1" applyFont="1" applyBorder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9" fontId="5" fillId="0" borderId="0" xfId="2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7" fontId="5" fillId="0" borderId="0" xfId="2" applyNumberFormat="1" applyFont="1" applyBorder="1" applyAlignment="1">
      <alignment horizontal="center" vertical="center"/>
    </xf>
    <xf numFmtId="10" fontId="5" fillId="0" borderId="0" xfId="2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8" fontId="1" fillId="0" borderId="2" xfId="2" applyNumberFormat="1" applyFont="1" applyBorder="1" applyAlignment="1">
      <alignment horizontal="center" vertical="center"/>
    </xf>
    <xf numFmtId="0" fontId="5" fillId="3" borderId="0" xfId="0" applyFont="1" applyFill="1"/>
    <xf numFmtId="169" fontId="5" fillId="0" borderId="0" xfId="1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9" fontId="1" fillId="0" borderId="0" xfId="2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1" fillId="0" borderId="0" xfId="2" applyNumberFormat="1" applyFont="1" applyBorder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0" fontId="1" fillId="3" borderId="0" xfId="0" applyFont="1" applyFill="1"/>
    <xf numFmtId="170" fontId="1" fillId="0" borderId="0" xfId="1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/>
    </xf>
    <xf numFmtId="0" fontId="1" fillId="0" borderId="7" xfId="0" applyFont="1" applyBorder="1"/>
    <xf numFmtId="0" fontId="3" fillId="0" borderId="3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 wrapText="1"/>
    </xf>
    <xf numFmtId="171" fontId="0" fillId="0" borderId="0" xfId="2" applyNumberFormat="1" applyFont="1"/>
    <xf numFmtId="43" fontId="0" fillId="0" borderId="0" xfId="1" applyFont="1"/>
    <xf numFmtId="164" fontId="4" fillId="0" borderId="1" xfId="0" applyNumberFormat="1" applyFont="1" applyBorder="1" applyAlignment="1">
      <alignment horizontal="center" vertical="center"/>
    </xf>
    <xf numFmtId="1" fontId="1" fillId="0" borderId="2" xfId="2" applyNumberFormat="1" applyFont="1" applyBorder="1" applyAlignment="1">
      <alignment horizontal="center" vertical="center"/>
    </xf>
    <xf numFmtId="1" fontId="1" fillId="0" borderId="0" xfId="2" applyNumberFormat="1" applyFont="1" applyBorder="1" applyAlignment="1">
      <alignment horizontal="center" vertical="center"/>
    </xf>
    <xf numFmtId="1" fontId="1" fillId="0" borderId="5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3" fontId="1" fillId="0" borderId="2" xfId="2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1" fillId="0" borderId="0" xfId="3" applyFont="1"/>
    <xf numFmtId="0" fontId="11" fillId="0" borderId="0" xfId="3" applyFont="1" applyBorder="1"/>
    <xf numFmtId="0" fontId="11" fillId="0" borderId="0" xfId="3" applyFont="1" applyAlignment="1">
      <alignment horizontal="left"/>
    </xf>
    <xf numFmtId="0" fontId="11" fillId="0" borderId="3" xfId="3" applyFont="1" applyBorder="1"/>
    <xf numFmtId="0" fontId="12" fillId="0" borderId="8" xfId="0" applyNumberFormat="1" applyFont="1" applyBorder="1" applyAlignment="1" applyProtection="1">
      <alignment horizontal="left" vertical="center" wrapText="1"/>
      <protection locked="0"/>
    </xf>
    <xf numFmtId="0" fontId="12" fillId="0" borderId="8" xfId="0" applyNumberFormat="1" applyFont="1" applyBorder="1" applyAlignment="1" applyProtection="1">
      <alignment horizontal="center" vertical="center" wrapText="1"/>
      <protection locked="0"/>
    </xf>
    <xf numFmtId="0" fontId="11" fillId="0" borderId="5" xfId="3" applyFont="1" applyBorder="1"/>
    <xf numFmtId="0" fontId="12" fillId="0" borderId="9" xfId="0" applyNumberFormat="1" applyFont="1" applyBorder="1" applyAlignment="1" applyProtection="1">
      <alignment horizontal="left" vertical="center" wrapText="1"/>
      <protection locked="0"/>
    </xf>
    <xf numFmtId="172" fontId="13" fillId="0" borderId="9" xfId="0" applyNumberFormat="1" applyFont="1" applyBorder="1" applyAlignment="1" applyProtection="1">
      <alignment horizontal="center" vertical="center"/>
      <protection locked="0"/>
    </xf>
    <xf numFmtId="172" fontId="11" fillId="0" borderId="0" xfId="3" applyNumberFormat="1" applyFont="1"/>
    <xf numFmtId="0" fontId="14" fillId="4" borderId="0" xfId="0" applyNumberFormat="1" applyFont="1" applyFill="1" applyAlignment="1" applyProtection="1">
      <alignment horizontal="left" vertical="top"/>
      <protection locked="0"/>
    </xf>
    <xf numFmtId="0" fontId="15" fillId="0" borderId="0" xfId="3" applyFont="1" applyAlignment="1">
      <alignment vertical="center"/>
    </xf>
    <xf numFmtId="0" fontId="16" fillId="4" borderId="0" xfId="0" applyNumberFormat="1" applyFont="1" applyFill="1" applyAlignment="1" applyProtection="1">
      <alignment horizontal="left" vertical="top"/>
      <protection locked="0"/>
    </xf>
    <xf numFmtId="0" fontId="15" fillId="0" borderId="0" xfId="0" applyFont="1" applyAlignment="1">
      <alignment vertical="top"/>
    </xf>
    <xf numFmtId="172" fontId="11" fillId="3" borderId="0" xfId="3" applyNumberFormat="1" applyFont="1" applyFill="1"/>
    <xf numFmtId="0" fontId="11" fillId="0" borderId="0" xfId="0" applyFont="1" applyBorder="1" applyAlignment="1">
      <alignment vertical="top"/>
    </xf>
    <xf numFmtId="0" fontId="11" fillId="0" borderId="0" xfId="3" applyFont="1" applyAlignment="1">
      <alignment horizontal="left" vertical="top"/>
    </xf>
    <xf numFmtId="0" fontId="11" fillId="0" borderId="0" xfId="3" applyFont="1" applyBorder="1" applyAlignment="1">
      <alignment horizontal="left" vertical="top"/>
    </xf>
    <xf numFmtId="172" fontId="11" fillId="5" borderId="0" xfId="3" applyNumberFormat="1" applyFont="1" applyFill="1"/>
    <xf numFmtId="0" fontId="17" fillId="4" borderId="0" xfId="0" applyNumberFormat="1" applyFont="1" applyFill="1" applyAlignment="1" applyProtection="1">
      <alignment horizontal="left" vertical="top"/>
      <protection locked="0"/>
    </xf>
    <xf numFmtId="0" fontId="18" fillId="0" borderId="0" xfId="3" applyFont="1" applyBorder="1" applyAlignment="1">
      <alignment horizontal="left" vertical="top"/>
    </xf>
    <xf numFmtId="173" fontId="11" fillId="0" borderId="0" xfId="3" applyNumberFormat="1" applyFont="1" applyBorder="1" applyAlignment="1">
      <alignment horizontal="left" vertical="top"/>
    </xf>
    <xf numFmtId="0" fontId="11" fillId="0" borderId="0" xfId="3" applyFont="1" applyBorder="1" applyAlignment="1">
      <alignment horizontal="left" vertical="top" wrapText="1"/>
    </xf>
    <xf numFmtId="0" fontId="19" fillId="4" borderId="0" xfId="0" applyNumberFormat="1" applyFont="1" applyFill="1" applyAlignment="1" applyProtection="1">
      <alignment horizontal="left" vertical="top"/>
      <protection locked="0"/>
    </xf>
    <xf numFmtId="0" fontId="11" fillId="0" borderId="0" xfId="3" applyFont="1" applyBorder="1" applyAlignment="1">
      <alignment horizontal="left" vertical="center" wrapText="1"/>
    </xf>
    <xf numFmtId="0" fontId="20" fillId="4" borderId="0" xfId="0" applyNumberFormat="1" applyFont="1" applyFill="1" applyAlignment="1" applyProtection="1">
      <alignment horizontal="left" vertical="top"/>
      <protection locked="0"/>
    </xf>
    <xf numFmtId="0" fontId="18" fillId="0" borderId="0" xfId="3" applyFont="1"/>
    <xf numFmtId="0" fontId="0" fillId="0" borderId="0" xfId="0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4">
    <cellStyle name="Komma" xfId="1" builtinId="3"/>
    <cellStyle name="Prozent" xfId="2" builtinId="5"/>
    <cellStyle name="Standard" xfId="0" builtinId="0"/>
    <cellStyle name="Standard_Trade Report Template V1.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14872387336769E-2"/>
          <c:y val="0.20831350374494859"/>
          <c:w val="0.81630415135767276"/>
          <c:h val="0.719309029461839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'5.6-Abb. alt 5.6 (2)'!$E$5</c:f>
              <c:strCache>
                <c:ptCount val="1"/>
                <c:pt idx="0">
                  <c:v>i = 1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(2)'!$E$6:$F$6</c:f>
              <c:numCache>
                <c:formatCode>#,##0\ _€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xVal>
          <c:yVal>
            <c:numRef>
              <c:f>'5.6-Abb. alt 5.6 (2)'!$E$7:$F$7</c:f>
              <c:numCache>
                <c:formatCode>0.00</c:formatCode>
                <c:ptCount val="2"/>
                <c:pt idx="0">
                  <c:v>0</c:v>
                </c:pt>
                <c:pt idx="1">
                  <c:v>0.2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'5.6-Abb. alt 5.6 (2)'!$G$5</c:f>
              <c:strCache>
                <c:ptCount val="1"/>
                <c:pt idx="0">
                  <c:v>i = 2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(2)'!$G$6:$H$6</c:f>
              <c:numCache>
                <c:formatCode>#,##0\ _€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'5.6-Abb. alt 5.6 (2)'!$G$7:$H$7</c:f>
              <c:numCache>
                <c:formatCode>0.00</c:formatCode>
                <c:ptCount val="2"/>
                <c:pt idx="0">
                  <c:v>0</c:v>
                </c:pt>
                <c:pt idx="1">
                  <c:v>0.4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'5.6-Abb. alt 5.6 (2)'!$I$5</c:f>
              <c:strCache>
                <c:ptCount val="1"/>
                <c:pt idx="0">
                  <c:v>i = 3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(2)'!$I$6:$J$6</c:f>
              <c:numCache>
                <c:formatCode>#,##0\ _€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'5.6-Abb. alt 5.6 (2)'!$I$7:$J$7</c:f>
              <c:numCache>
                <c:formatCode>0.00</c:formatCode>
                <c:ptCount val="2"/>
                <c:pt idx="0">
                  <c:v>0</c:v>
                </c:pt>
                <c:pt idx="1">
                  <c:v>0.3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'5.6-Abb. alt 5.6 (2)'!$K$5</c:f>
              <c:strCache>
                <c:ptCount val="1"/>
                <c:pt idx="0">
                  <c:v>i = 4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(2)'!$K$6:$L$6</c:f>
              <c:numCache>
                <c:formatCode>#,##0\ _€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'5.6-Abb. alt 5.6 (2)'!$K$7:$L$7</c:f>
              <c:numCache>
                <c:formatCode>0.00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38304"/>
        <c:axId val="129552384"/>
      </c:scatterChart>
      <c:valAx>
        <c:axId val="129538304"/>
        <c:scaling>
          <c:orientation val="minMax"/>
          <c:max val="20"/>
          <c:min val="-10"/>
        </c:scaling>
        <c:delete val="0"/>
        <c:axPos val="b"/>
        <c:numFmt formatCode="#,##0\ _€" sourceLinked="1"/>
        <c:majorTickMark val="out"/>
        <c:minorTickMark val="none"/>
        <c:tickLblPos val="nextTo"/>
        <c:crossAx val="129552384"/>
        <c:crosses val="autoZero"/>
        <c:crossBetween val="midCat"/>
      </c:valAx>
      <c:valAx>
        <c:axId val="129552384"/>
        <c:scaling>
          <c:orientation val="minMax"/>
          <c:max val="0.5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de-DE"/>
          </a:p>
        </c:txPr>
        <c:crossAx val="129538304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3711315159964E-2"/>
          <c:y val="0.1353203062255377"/>
          <c:w val="0.78341420001118278"/>
          <c:h val="0.76532845993712417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'Abb. 8.4'!$J$4:$J$24</c:f>
              <c:numCache>
                <c:formatCode>0.0%</c:formatCode>
                <c:ptCount val="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</c:numCache>
            </c:numRef>
          </c:xVal>
          <c:yVal>
            <c:numRef>
              <c:f>'Abb. 8.4'!$K$4:$K$24</c:f>
              <c:numCache>
                <c:formatCode>0.00%</c:formatCode>
                <c:ptCount val="21"/>
                <c:pt idx="0">
                  <c:v>0.02</c:v>
                </c:pt>
                <c:pt idx="1">
                  <c:v>2.75E-2</c:v>
                </c:pt>
                <c:pt idx="2">
                  <c:v>3.5000000000000003E-2</c:v>
                </c:pt>
                <c:pt idx="3">
                  <c:v>4.2499999999999996E-2</c:v>
                </c:pt>
                <c:pt idx="4">
                  <c:v>0.05</c:v>
                </c:pt>
                <c:pt idx="5">
                  <c:v>5.7500000000000009E-2</c:v>
                </c:pt>
                <c:pt idx="6">
                  <c:v>6.5000000000000002E-2</c:v>
                </c:pt>
                <c:pt idx="7">
                  <c:v>7.2500000000000009E-2</c:v>
                </c:pt>
                <c:pt idx="8">
                  <c:v>0.08</c:v>
                </c:pt>
                <c:pt idx="9">
                  <c:v>8.7500000000000008E-2</c:v>
                </c:pt>
                <c:pt idx="10">
                  <c:v>9.5000000000000015E-2</c:v>
                </c:pt>
                <c:pt idx="11">
                  <c:v>0.10250000000000001</c:v>
                </c:pt>
                <c:pt idx="12">
                  <c:v>0.11</c:v>
                </c:pt>
                <c:pt idx="13">
                  <c:v>0.11750000000000001</c:v>
                </c:pt>
                <c:pt idx="14">
                  <c:v>0.125</c:v>
                </c:pt>
              </c:numCache>
            </c:numRef>
          </c:yVal>
          <c:smooth val="1"/>
        </c:ser>
        <c:ser>
          <c:idx val="5"/>
          <c:order val="1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'Abb. 8.4'!$O$39:$O$40</c:f>
              <c:numCache>
                <c:formatCode>General</c:formatCode>
                <c:ptCount val="2"/>
                <c:pt idx="0">
                  <c:v>0</c:v>
                </c:pt>
                <c:pt idx="1">
                  <c:v>8.5000000000000006E-2</c:v>
                </c:pt>
              </c:numCache>
            </c:numRef>
          </c:xVal>
          <c:yVal>
            <c:numRef>
              <c:f>'Abb. 8.4'!$P$39:$P$40</c:f>
              <c:numCache>
                <c:formatCode>General</c:formatCode>
                <c:ptCount val="2"/>
                <c:pt idx="0">
                  <c:v>8.3750000000000005E-2</c:v>
                </c:pt>
                <c:pt idx="1">
                  <c:v>8.3750000000000005E-2</c:v>
                </c:pt>
              </c:numCache>
            </c:numRef>
          </c:yVal>
          <c:smooth val="1"/>
        </c:ser>
        <c:ser>
          <c:idx val="6"/>
          <c:order val="2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'Abb. 8.4'!$O$42:$O$43</c:f>
              <c:numCache>
                <c:formatCode>General</c:formatCode>
                <c:ptCount val="2"/>
                <c:pt idx="0">
                  <c:v>8.5000000000000006E-2</c:v>
                </c:pt>
                <c:pt idx="1">
                  <c:v>8.5000000000000006E-2</c:v>
                </c:pt>
              </c:numCache>
            </c:numRef>
          </c:xVal>
          <c:yVal>
            <c:numRef>
              <c:f>'Abb. 8.4'!$P$42:$P$43</c:f>
              <c:numCache>
                <c:formatCode>General</c:formatCode>
                <c:ptCount val="2"/>
                <c:pt idx="0">
                  <c:v>0</c:v>
                </c:pt>
                <c:pt idx="1">
                  <c:v>8.3750000000000005E-2</c:v>
                </c:pt>
              </c:numCache>
            </c:numRef>
          </c:yVal>
          <c:smooth val="1"/>
        </c:ser>
        <c:ser>
          <c:idx val="36"/>
          <c:order val="3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'Abb. 8.4'!$Q$31</c:f>
              <c:numCache>
                <c:formatCode>General</c:formatCode>
                <c:ptCount val="1"/>
                <c:pt idx="0">
                  <c:v>8.5000000000000006E-2</c:v>
                </c:pt>
              </c:numCache>
            </c:numRef>
          </c:xVal>
          <c:yVal>
            <c:numRef>
              <c:f>'Abb. 8.4'!$R$31</c:f>
              <c:numCache>
                <c:formatCode>General</c:formatCode>
                <c:ptCount val="1"/>
                <c:pt idx="0">
                  <c:v>8.3750000000000005E-2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65024"/>
        <c:axId val="132466944"/>
      </c:scatterChart>
      <c:valAx>
        <c:axId val="132465024"/>
        <c:scaling>
          <c:orientation val="minMax"/>
          <c:max val="0.15000000000000002"/>
        </c:scaling>
        <c:delete val="1"/>
        <c:axPos val="b"/>
        <c:numFmt formatCode="0.00" sourceLinked="0"/>
        <c:majorTickMark val="out"/>
        <c:minorTickMark val="none"/>
        <c:tickLblPos val="nextTo"/>
        <c:crossAx val="132466944"/>
        <c:crosses val="autoZero"/>
        <c:crossBetween val="midCat"/>
        <c:majorUnit val="1.0000000000000002E-2"/>
      </c:valAx>
      <c:valAx>
        <c:axId val="132466944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none"/>
        <c:tickLblPos val="nextTo"/>
        <c:crossAx val="132465024"/>
        <c:crosses val="autoZero"/>
        <c:crossBetween val="midCat"/>
        <c:majorUnit val="1.0000000000000002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3774958830561E-2"/>
          <c:y val="0.13767222222222222"/>
          <c:w val="0.73590785171700368"/>
          <c:h val="0.76532845993712417"/>
        </c:manualLayout>
      </c:layout>
      <c:scatterChart>
        <c:scatterStyle val="smoothMarker"/>
        <c:varyColors val="0"/>
        <c:ser>
          <c:idx val="5"/>
          <c:order val="0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'Abb. 8.5 Beta=1'!$O$50:$O$51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xVal>
          <c:yVal>
            <c:numRef>
              <c:f>'Abb. 8.5 Beta=1'!$P$50:$P$51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yVal>
          <c:smooth val="1"/>
        </c:ser>
        <c:ser>
          <c:idx val="6"/>
          <c:order val="1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'Abb. 8.5 Beta=1'!$O$53:$O$54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xVal>
          <c:yVal>
            <c:numRef>
              <c:f>'Abb. 8.5 Beta=1'!$P$53:$P$54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1"/>
        </c:ser>
        <c:ser>
          <c:idx val="36"/>
          <c:order val="2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'Abb. 8.5 Beta=1'!$Q$42</c:f>
              <c:numCache>
                <c:formatCode>General</c:formatCode>
                <c:ptCount val="1"/>
              </c:numCache>
            </c:numRef>
          </c:xVal>
          <c:yVal>
            <c:numRef>
              <c:f>'Abb. 8.5 Beta=1'!$R$42</c:f>
              <c:numCache>
                <c:formatCode>General</c:formatCode>
                <c:ptCount val="1"/>
              </c:numCache>
            </c:numRef>
          </c:yVal>
          <c:smooth val="1"/>
        </c:ser>
        <c:ser>
          <c:idx val="1"/>
          <c:order val="3"/>
          <c:tx>
            <c:v>Beta =1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'Abb. 8.5 Beta=1'!$J$4:$J$30</c:f>
              <c:numCache>
                <c:formatCode>0.0%</c:formatCode>
                <c:ptCount val="27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-0.05</c:v>
                </c:pt>
                <c:pt idx="6">
                  <c:v>-3.9999999999999897E-2</c:v>
                </c:pt>
                <c:pt idx="7">
                  <c:v>-2.9999999999999898E-2</c:v>
                </c:pt>
                <c:pt idx="8">
                  <c:v>-1.99999999999999E-2</c:v>
                </c:pt>
                <c:pt idx="9">
                  <c:v>-9.99999999999991E-3</c:v>
                </c:pt>
                <c:pt idx="10">
                  <c:v>0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0.09</c:v>
                </c:pt>
                <c:pt idx="20">
                  <c:v>0.1</c:v>
                </c:pt>
                <c:pt idx="21">
                  <c:v>0.11</c:v>
                </c:pt>
                <c:pt idx="22">
                  <c:v>0.12</c:v>
                </c:pt>
                <c:pt idx="23">
                  <c:v>0.13</c:v>
                </c:pt>
                <c:pt idx="24">
                  <c:v>0.14000000000000001</c:v>
                </c:pt>
                <c:pt idx="25">
                  <c:v>0.15</c:v>
                </c:pt>
                <c:pt idx="26">
                  <c:v>0.16</c:v>
                </c:pt>
              </c:numCache>
            </c:numRef>
          </c:xVal>
          <c:yVal>
            <c:numRef>
              <c:f>'Abb. 8.5 Beta=1'!$M$4:$M$30</c:f>
              <c:numCache>
                <c:formatCode>0.00%</c:formatCode>
                <c:ptCount val="27"/>
                <c:pt idx="0">
                  <c:v>-0.12</c:v>
                </c:pt>
                <c:pt idx="1">
                  <c:v>-0.08</c:v>
                </c:pt>
                <c:pt idx="2">
                  <c:v>-0.06</c:v>
                </c:pt>
                <c:pt idx="3">
                  <c:v>-0.09</c:v>
                </c:pt>
                <c:pt idx="4">
                  <c:v>-0.05</c:v>
                </c:pt>
                <c:pt idx="5">
                  <c:v>-0.06</c:v>
                </c:pt>
                <c:pt idx="6">
                  <c:v>-0.03</c:v>
                </c:pt>
                <c:pt idx="7">
                  <c:v>-0.03</c:v>
                </c:pt>
                <c:pt idx="8">
                  <c:v>-0.04</c:v>
                </c:pt>
                <c:pt idx="9">
                  <c:v>0.02</c:v>
                </c:pt>
                <c:pt idx="10">
                  <c:v>0.02</c:v>
                </c:pt>
                <c:pt idx="11">
                  <c:v>-0.01</c:v>
                </c:pt>
                <c:pt idx="12">
                  <c:v>0.03</c:v>
                </c:pt>
                <c:pt idx="13">
                  <c:v>0.04</c:v>
                </c:pt>
                <c:pt idx="14">
                  <c:v>3.5000000000000003E-2</c:v>
                </c:pt>
                <c:pt idx="15">
                  <c:v>5.5E-2</c:v>
                </c:pt>
                <c:pt idx="16">
                  <c:v>6.5000000000000002E-2</c:v>
                </c:pt>
                <c:pt idx="17">
                  <c:v>7.4999999999999997E-2</c:v>
                </c:pt>
                <c:pt idx="18">
                  <c:v>8.5000000000000006E-2</c:v>
                </c:pt>
                <c:pt idx="19">
                  <c:v>0.09</c:v>
                </c:pt>
                <c:pt idx="20">
                  <c:v>0.09</c:v>
                </c:pt>
                <c:pt idx="21">
                  <c:v>0.1</c:v>
                </c:pt>
                <c:pt idx="22">
                  <c:v>0.13</c:v>
                </c:pt>
                <c:pt idx="23">
                  <c:v>0.12</c:v>
                </c:pt>
                <c:pt idx="24">
                  <c:v>0.15</c:v>
                </c:pt>
                <c:pt idx="25">
                  <c:v>0.13500000000000001</c:v>
                </c:pt>
                <c:pt idx="26">
                  <c:v>0.17499999999999999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70432"/>
        <c:axId val="145580416"/>
      </c:scatterChart>
      <c:valAx>
        <c:axId val="145570432"/>
        <c:scaling>
          <c:orientation val="minMax"/>
          <c:max val="0.15000000000000002"/>
          <c:min val="-0.1"/>
        </c:scaling>
        <c:delete val="1"/>
        <c:axPos val="b"/>
        <c:numFmt formatCode="0%" sourceLinked="0"/>
        <c:majorTickMark val="out"/>
        <c:minorTickMark val="none"/>
        <c:tickLblPos val="nextTo"/>
        <c:crossAx val="145580416"/>
        <c:crosses val="autoZero"/>
        <c:crossBetween val="midCat"/>
        <c:majorUnit val="5.000000000000001E-2"/>
      </c:valAx>
      <c:valAx>
        <c:axId val="145580416"/>
        <c:scaling>
          <c:orientation val="minMax"/>
          <c:max val="0.15000000000000002"/>
          <c:min val="-0.1"/>
        </c:scaling>
        <c:delete val="1"/>
        <c:axPos val="l"/>
        <c:numFmt formatCode="0%" sourceLinked="0"/>
        <c:majorTickMark val="out"/>
        <c:minorTickMark val="none"/>
        <c:tickLblPos val="nextTo"/>
        <c:crossAx val="145570432"/>
        <c:crosses val="autoZero"/>
        <c:crossBetween val="midCat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3774958830561E-2"/>
          <c:y val="0.13767222222222222"/>
          <c:w val="0.73590785171700368"/>
          <c:h val="0.76532845993712417"/>
        </c:manualLayout>
      </c:layout>
      <c:scatterChart>
        <c:scatterStyle val="smoothMarker"/>
        <c:varyColors val="0"/>
        <c:ser>
          <c:idx val="5"/>
          <c:order val="0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'Abb. 8.5 Beta=0, 0,5 und 1,5 '!$O$49:$O$50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xVal>
          <c:yVal>
            <c:numRef>
              <c:f>'Abb. 8.5 Beta=0, 0,5 und 1,5 '!$P$49:$P$50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yVal>
          <c:smooth val="1"/>
        </c:ser>
        <c:ser>
          <c:idx val="6"/>
          <c:order val="1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'Abb. 8.5 Beta=0, 0,5 und 1,5 '!$O$52:$O$53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xVal>
          <c:yVal>
            <c:numRef>
              <c:f>'Abb. 8.5 Beta=0, 0,5 und 1,5 '!$P$52:$P$53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1"/>
        </c:ser>
        <c:ser>
          <c:idx val="36"/>
          <c:order val="2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'Abb. 8.5 Beta=0, 0,5 und 1,5 '!$Q$41</c:f>
              <c:numCache>
                <c:formatCode>General</c:formatCode>
                <c:ptCount val="1"/>
              </c:numCache>
            </c:numRef>
          </c:xVal>
          <c:yVal>
            <c:numRef>
              <c:f>'Abb. 8.5 Beta=0, 0,5 und 1,5 '!$R$41</c:f>
              <c:numCache>
                <c:formatCode>General</c:formatCode>
                <c:ptCount val="1"/>
              </c:numCache>
            </c:numRef>
          </c:yVal>
          <c:smooth val="1"/>
        </c:ser>
        <c:ser>
          <c:idx val="1"/>
          <c:order val="3"/>
          <c:tx>
            <c:v>Beta =1,5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'Abb. 8.5 Beta=0, 0,5 und 1,5 '!$J$4:$J$29</c:f>
              <c:numCache>
                <c:formatCode>0.0%</c:formatCode>
                <c:ptCount val="26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-0.05</c:v>
                </c:pt>
                <c:pt idx="6">
                  <c:v>-3.9999999999999897E-2</c:v>
                </c:pt>
                <c:pt idx="7">
                  <c:v>-2.9999999999999898E-2</c:v>
                </c:pt>
                <c:pt idx="8">
                  <c:v>-1.99999999999999E-2</c:v>
                </c:pt>
                <c:pt idx="9">
                  <c:v>-9.99999999999991E-3</c:v>
                </c:pt>
                <c:pt idx="10">
                  <c:v>0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0.09</c:v>
                </c:pt>
                <c:pt idx="20">
                  <c:v>0.1</c:v>
                </c:pt>
                <c:pt idx="21">
                  <c:v>0.11</c:v>
                </c:pt>
                <c:pt idx="22">
                  <c:v>0.12</c:v>
                </c:pt>
                <c:pt idx="23">
                  <c:v>0.13</c:v>
                </c:pt>
                <c:pt idx="24">
                  <c:v>0.14000000000000001</c:v>
                </c:pt>
                <c:pt idx="25">
                  <c:v>0.15</c:v>
                </c:pt>
              </c:numCache>
            </c:numRef>
          </c:xVal>
          <c:yVal>
            <c:numRef>
              <c:f>'Abb. 8.5 Beta=0, 0,5 und 1,5 '!$M$4:$M$29</c:f>
              <c:numCache>
                <c:formatCode>0.00%</c:formatCode>
                <c:ptCount val="26"/>
                <c:pt idx="0">
                  <c:v>-0.2</c:v>
                </c:pt>
                <c:pt idx="1">
                  <c:v>-0.15</c:v>
                </c:pt>
                <c:pt idx="2">
                  <c:v>-0.1</c:v>
                </c:pt>
                <c:pt idx="3">
                  <c:v>-0.08</c:v>
                </c:pt>
                <c:pt idx="4">
                  <c:v>-7.0000000000000007E-2</c:v>
                </c:pt>
                <c:pt idx="5">
                  <c:v>-0.06</c:v>
                </c:pt>
                <c:pt idx="6">
                  <c:v>-0.03</c:v>
                </c:pt>
                <c:pt idx="7">
                  <c:v>-0.03</c:v>
                </c:pt>
                <c:pt idx="8">
                  <c:v>-0.04</c:v>
                </c:pt>
                <c:pt idx="9">
                  <c:v>-0.05</c:v>
                </c:pt>
                <c:pt idx="10">
                  <c:v>-0.03</c:v>
                </c:pt>
                <c:pt idx="11">
                  <c:v>-0.01</c:v>
                </c:pt>
                <c:pt idx="12">
                  <c:v>-0.03</c:v>
                </c:pt>
                <c:pt idx="13">
                  <c:v>0.06</c:v>
                </c:pt>
                <c:pt idx="14">
                  <c:v>0.05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0.11</c:v>
                </c:pt>
                <c:pt idx="18">
                  <c:v>0.1</c:v>
                </c:pt>
                <c:pt idx="19">
                  <c:v>0.12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0.19</c:v>
                </c:pt>
                <c:pt idx="23">
                  <c:v>0.2</c:v>
                </c:pt>
                <c:pt idx="24">
                  <c:v>0.18</c:v>
                </c:pt>
                <c:pt idx="25">
                  <c:v>0.24</c:v>
                </c:pt>
              </c:numCache>
            </c:numRef>
          </c:yVal>
          <c:smooth val="1"/>
        </c:ser>
        <c:ser>
          <c:idx val="0"/>
          <c:order val="4"/>
          <c:tx>
            <c:v>Beta = 0,5</c:v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'Abb. 8.5 Beta=0, 0,5 und 1,5 '!$J$4:$J$29</c:f>
              <c:numCache>
                <c:formatCode>0.0%</c:formatCode>
                <c:ptCount val="26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-0.05</c:v>
                </c:pt>
                <c:pt idx="6">
                  <c:v>-3.9999999999999897E-2</c:v>
                </c:pt>
                <c:pt idx="7">
                  <c:v>-2.9999999999999898E-2</c:v>
                </c:pt>
                <c:pt idx="8">
                  <c:v>-1.99999999999999E-2</c:v>
                </c:pt>
                <c:pt idx="9">
                  <c:v>-9.99999999999991E-3</c:v>
                </c:pt>
                <c:pt idx="10">
                  <c:v>0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0.09</c:v>
                </c:pt>
                <c:pt idx="20">
                  <c:v>0.1</c:v>
                </c:pt>
                <c:pt idx="21">
                  <c:v>0.11</c:v>
                </c:pt>
                <c:pt idx="22">
                  <c:v>0.12</c:v>
                </c:pt>
                <c:pt idx="23">
                  <c:v>0.13</c:v>
                </c:pt>
                <c:pt idx="24">
                  <c:v>0.14000000000000001</c:v>
                </c:pt>
                <c:pt idx="25">
                  <c:v>0.15</c:v>
                </c:pt>
              </c:numCache>
            </c:numRef>
          </c:xVal>
          <c:yVal>
            <c:numRef>
              <c:f>'Abb. 8.5 Beta=0, 0,5 und 1,5 '!$L$4:$L$29</c:f>
              <c:numCache>
                <c:formatCode>0.00%</c:formatCode>
                <c:ptCount val="26"/>
                <c:pt idx="0">
                  <c:v>-0.05</c:v>
                </c:pt>
                <c:pt idx="1">
                  <c:v>-0.03</c:v>
                </c:pt>
                <c:pt idx="2">
                  <c:v>-0.03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</c:v>
                </c:pt>
                <c:pt idx="7">
                  <c:v>-0.01</c:v>
                </c:pt>
                <c:pt idx="8">
                  <c:v>0.02</c:v>
                </c:pt>
                <c:pt idx="9">
                  <c:v>0.02</c:v>
                </c:pt>
                <c:pt idx="10">
                  <c:v>0.04</c:v>
                </c:pt>
                <c:pt idx="11">
                  <c:v>0.03</c:v>
                </c:pt>
                <c:pt idx="12">
                  <c:v>0.04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0.06</c:v>
                </c:pt>
                <c:pt idx="19">
                  <c:v>7.0000000000000007E-2</c:v>
                </c:pt>
                <c:pt idx="20">
                  <c:v>7.0000000000000007E-2</c:v>
                </c:pt>
                <c:pt idx="21">
                  <c:v>0.08</c:v>
                </c:pt>
                <c:pt idx="22">
                  <c:v>0.09</c:v>
                </c:pt>
                <c:pt idx="23">
                  <c:v>0.08</c:v>
                </c:pt>
                <c:pt idx="24">
                  <c:v>0.09</c:v>
                </c:pt>
                <c:pt idx="25">
                  <c:v>0.09</c:v>
                </c:pt>
              </c:numCache>
            </c:numRef>
          </c:yVal>
          <c:smooth val="1"/>
        </c:ser>
        <c:ser>
          <c:idx val="2"/>
          <c:order val="5"/>
          <c:spPr>
            <a:ln w="9525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'Abb. 8.5 Beta=0, 0,5 und 1,5 '!$J$4:$J$29</c:f>
              <c:numCache>
                <c:formatCode>0.0%</c:formatCode>
                <c:ptCount val="26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-0.05</c:v>
                </c:pt>
                <c:pt idx="6">
                  <c:v>-3.9999999999999897E-2</c:v>
                </c:pt>
                <c:pt idx="7">
                  <c:v>-2.9999999999999898E-2</c:v>
                </c:pt>
                <c:pt idx="8">
                  <c:v>-1.99999999999999E-2</c:v>
                </c:pt>
                <c:pt idx="9">
                  <c:v>-9.99999999999991E-3</c:v>
                </c:pt>
                <c:pt idx="10">
                  <c:v>0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0.09</c:v>
                </c:pt>
                <c:pt idx="20">
                  <c:v>0.1</c:v>
                </c:pt>
                <c:pt idx="21">
                  <c:v>0.11</c:v>
                </c:pt>
                <c:pt idx="22">
                  <c:v>0.12</c:v>
                </c:pt>
                <c:pt idx="23">
                  <c:v>0.13</c:v>
                </c:pt>
                <c:pt idx="24">
                  <c:v>0.14000000000000001</c:v>
                </c:pt>
                <c:pt idx="25">
                  <c:v>0.15</c:v>
                </c:pt>
              </c:numCache>
            </c:numRef>
          </c:xVal>
          <c:yVal>
            <c:numRef>
              <c:f>'Abb. 8.5 Beta=0, 0,5 und 1,5 '!$K$4:$K$29</c:f>
              <c:numCache>
                <c:formatCode>0.00%</c:formatCode>
                <c:ptCount val="26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-0.05</c:v>
                </c:pt>
                <c:pt idx="6">
                  <c:v>-3.9999999999999897E-2</c:v>
                </c:pt>
                <c:pt idx="7">
                  <c:v>-2.9999999999999898E-2</c:v>
                </c:pt>
                <c:pt idx="8">
                  <c:v>-1.99999999999999E-2</c:v>
                </c:pt>
                <c:pt idx="9">
                  <c:v>-9.99999999999991E-3</c:v>
                </c:pt>
                <c:pt idx="10">
                  <c:v>0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0.09</c:v>
                </c:pt>
                <c:pt idx="20">
                  <c:v>0.1</c:v>
                </c:pt>
                <c:pt idx="21">
                  <c:v>0.11</c:v>
                </c:pt>
                <c:pt idx="22">
                  <c:v>0.12</c:v>
                </c:pt>
                <c:pt idx="23">
                  <c:v>0.13</c:v>
                </c:pt>
                <c:pt idx="24">
                  <c:v>0.14000000000000001</c:v>
                </c:pt>
                <c:pt idx="25">
                  <c:v>0.15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11488"/>
        <c:axId val="145713024"/>
      </c:scatterChart>
      <c:valAx>
        <c:axId val="145711488"/>
        <c:scaling>
          <c:orientation val="minMax"/>
          <c:max val="0.15000000000000002"/>
          <c:min val="-0.1"/>
        </c:scaling>
        <c:delete val="1"/>
        <c:axPos val="b"/>
        <c:numFmt formatCode="0%" sourceLinked="0"/>
        <c:majorTickMark val="out"/>
        <c:minorTickMark val="none"/>
        <c:tickLblPos val="nextTo"/>
        <c:crossAx val="145713024"/>
        <c:crosses val="autoZero"/>
        <c:crossBetween val="midCat"/>
        <c:majorUnit val="5.000000000000001E-2"/>
      </c:valAx>
      <c:valAx>
        <c:axId val="145713024"/>
        <c:scaling>
          <c:orientation val="minMax"/>
          <c:max val="0.15000000000000002"/>
          <c:min val="-0.1"/>
        </c:scaling>
        <c:delete val="1"/>
        <c:axPos val="l"/>
        <c:numFmt formatCode="0%" sourceLinked="0"/>
        <c:majorTickMark val="out"/>
        <c:minorTickMark val="none"/>
        <c:tickLblPos val="nextTo"/>
        <c:crossAx val="145711488"/>
        <c:crosses val="autoZero"/>
        <c:crossBetween val="midCat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9789379833176"/>
          <c:y val="0.13233092582287992"/>
          <c:w val="0.73804001752801107"/>
          <c:h val="0.76532845993712417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'alt Abb. 8.6'!$K$2:$K$19</c:f>
              <c:numCache>
                <c:formatCode>0.00%</c:formatCode>
                <c:ptCount val="18"/>
              </c:numCache>
            </c:numRef>
          </c:xVal>
          <c:yVal>
            <c:numRef>
              <c:f>'alt Abb. 8.6'!$J$2:$J$19</c:f>
              <c:numCache>
                <c:formatCode>0.0%</c:formatCode>
                <c:ptCount val="18"/>
                <c:pt idx="0">
                  <c:v>0.05</c:v>
                </c:pt>
                <c:pt idx="1">
                  <c:v>5.3000000000000005E-2</c:v>
                </c:pt>
                <c:pt idx="2">
                  <c:v>5.6000000000000001E-2</c:v>
                </c:pt>
                <c:pt idx="3">
                  <c:v>5.9000000000000004E-2</c:v>
                </c:pt>
                <c:pt idx="4">
                  <c:v>6.2E-2</c:v>
                </c:pt>
                <c:pt idx="5">
                  <c:v>6.5000000000000002E-2</c:v>
                </c:pt>
                <c:pt idx="6">
                  <c:v>6.8000000000000005E-2</c:v>
                </c:pt>
                <c:pt idx="7">
                  <c:v>7.1000000000000008E-2</c:v>
                </c:pt>
                <c:pt idx="8">
                  <c:v>7.400000000000001E-2</c:v>
                </c:pt>
                <c:pt idx="9">
                  <c:v>7.6999999999999999E-2</c:v>
                </c:pt>
                <c:pt idx="10">
                  <c:v>0.08</c:v>
                </c:pt>
                <c:pt idx="11">
                  <c:v>8.3000000000000004E-2</c:v>
                </c:pt>
                <c:pt idx="12">
                  <c:v>8.5999999999999993E-2</c:v>
                </c:pt>
                <c:pt idx="13">
                  <c:v>8.8999999999999996E-2</c:v>
                </c:pt>
                <c:pt idx="14">
                  <c:v>9.1999999999999998E-2</c:v>
                </c:pt>
                <c:pt idx="15">
                  <c:v>9.5000000000000001E-2</c:v>
                </c:pt>
                <c:pt idx="16">
                  <c:v>9.8000000000000004E-2</c:v>
                </c:pt>
                <c:pt idx="17">
                  <c:v>9.9500000000000005E-2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'alt Abb. 8.6'!$O$22:$O$23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xVal>
          <c:yVal>
            <c:numRef>
              <c:f>'alt Abb. 8.6'!$P$22:$P$23</c:f>
              <c:numCache>
                <c:formatCode>General</c:formatCode>
                <c:ptCount val="2"/>
                <c:pt idx="0">
                  <c:v>-2E-3</c:v>
                </c:pt>
                <c:pt idx="1">
                  <c:v>7.0000000000000007E-2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'alt Abb. 8.6'!$O$25:$O$26</c:f>
              <c:numCache>
                <c:formatCode>General</c:formatCode>
                <c:ptCount val="2"/>
                <c:pt idx="0">
                  <c:v>1.5</c:v>
                </c:pt>
                <c:pt idx="1">
                  <c:v>1.5</c:v>
                </c:pt>
              </c:numCache>
            </c:numRef>
          </c:xVal>
          <c:yVal>
            <c:numRef>
              <c:f>'alt Abb. 8.6'!$P$25:$P$26</c:f>
              <c:numCache>
                <c:formatCode>General</c:formatCode>
                <c:ptCount val="2"/>
                <c:pt idx="0">
                  <c:v>-2E-3</c:v>
                </c:pt>
                <c:pt idx="1">
                  <c:v>9.5000000000000001E-2</c:v>
                </c:pt>
              </c:numCache>
            </c:numRef>
          </c:yVal>
          <c:smooth val="1"/>
        </c:ser>
        <c:ser>
          <c:idx val="3"/>
          <c:order val="3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'alt Abb. 8.6'!$O$28:$O$29</c:f>
              <c:numCache>
                <c:formatCode>General</c:formatCode>
                <c:ptCount val="2"/>
                <c:pt idx="0">
                  <c:v>0</c:v>
                </c:pt>
                <c:pt idx="1">
                  <c:v>0.4</c:v>
                </c:pt>
              </c:numCache>
            </c:numRef>
          </c:xVal>
          <c:yVal>
            <c:numRef>
              <c:f>'alt Abb. 8.6'!$P$28:$P$29</c:f>
              <c:numCache>
                <c:formatCode>General</c:formatCode>
                <c:ptCount val="2"/>
                <c:pt idx="0">
                  <c:v>6.2E-2</c:v>
                </c:pt>
                <c:pt idx="1">
                  <c:v>6.2E-2</c:v>
                </c:pt>
              </c:numCache>
            </c:numRef>
          </c:yVal>
          <c:smooth val="1"/>
        </c:ser>
        <c:ser>
          <c:idx val="4"/>
          <c:order val="4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'alt Abb. 8.6'!$O$31:$O$32</c:f>
              <c:numCache>
                <c:formatCode>General</c:formatCode>
                <c:ptCount val="2"/>
                <c:pt idx="0">
                  <c:v>0</c:v>
                </c:pt>
                <c:pt idx="1">
                  <c:v>0.4</c:v>
                </c:pt>
              </c:numCache>
            </c:numRef>
          </c:xVal>
          <c:yVal>
            <c:numRef>
              <c:f>'alt Abb. 8.6'!$P$31:$P$32</c:f>
              <c:numCache>
                <c:formatCode>General</c:formatCode>
                <c:ptCount val="2"/>
                <c:pt idx="0">
                  <c:v>7.0000000000000007E-2</c:v>
                </c:pt>
                <c:pt idx="1">
                  <c:v>7.0000000000000007E-2</c:v>
                </c:pt>
              </c:numCache>
            </c:numRef>
          </c:yVal>
          <c:smooth val="1"/>
        </c:ser>
        <c:ser>
          <c:idx val="5"/>
          <c:order val="5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'alt Abb. 8.6'!$O$34:$O$35</c:f>
              <c:numCache>
                <c:formatCode>General</c:formatCode>
                <c:ptCount val="2"/>
                <c:pt idx="0">
                  <c:v>0</c:v>
                </c:pt>
                <c:pt idx="1">
                  <c:v>1.5</c:v>
                </c:pt>
              </c:numCache>
            </c:numRef>
          </c:xVal>
          <c:yVal>
            <c:numRef>
              <c:f>'alt Abb. 8.6'!$P$34:$P$35</c:f>
              <c:numCache>
                <c:formatCode>General</c:formatCode>
                <c:ptCount val="2"/>
                <c:pt idx="0">
                  <c:v>8.5000000000000006E-2</c:v>
                </c:pt>
                <c:pt idx="1">
                  <c:v>8.5000000000000006E-2</c:v>
                </c:pt>
              </c:numCache>
            </c:numRef>
          </c:yVal>
          <c:smooth val="1"/>
        </c:ser>
        <c:ser>
          <c:idx val="6"/>
          <c:order val="6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'alt Abb. 8.6'!$O$37:$O$38</c:f>
              <c:numCache>
                <c:formatCode>General</c:formatCode>
                <c:ptCount val="2"/>
                <c:pt idx="0">
                  <c:v>0</c:v>
                </c:pt>
                <c:pt idx="1">
                  <c:v>1.5</c:v>
                </c:pt>
              </c:numCache>
            </c:numRef>
          </c:xVal>
          <c:yVal>
            <c:numRef>
              <c:f>'alt Abb. 8.6'!$P$37:$P$38</c:f>
              <c:numCache>
                <c:formatCode>General</c:formatCode>
                <c:ptCount val="2"/>
                <c:pt idx="0">
                  <c:v>9.5000000000000001E-2</c:v>
                </c:pt>
                <c:pt idx="1">
                  <c:v>9.5000000000000001E-2</c:v>
                </c:pt>
              </c:numCache>
            </c:numRef>
          </c:yVal>
          <c:smooth val="1"/>
        </c:ser>
        <c:ser>
          <c:idx val="7"/>
          <c:order val="7"/>
          <c:spPr>
            <a:ln w="285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'alt Abb. 8.6'!$Q$22</c:f>
              <c:numCache>
                <c:formatCode>General</c:formatCode>
                <c:ptCount val="1"/>
                <c:pt idx="0">
                  <c:v>0.4</c:v>
                </c:pt>
              </c:numCache>
            </c:numRef>
          </c:xVal>
          <c:yVal>
            <c:numRef>
              <c:f>'alt Abb. 8.6'!$R$22</c:f>
              <c:numCache>
                <c:formatCode>General</c:formatCode>
                <c:ptCount val="1"/>
                <c:pt idx="0">
                  <c:v>7.0000000000000007E-2</c:v>
                </c:pt>
              </c:numCache>
            </c:numRef>
          </c:yVal>
          <c:smooth val="1"/>
        </c:ser>
        <c:ser>
          <c:idx val="8"/>
          <c:order val="8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'alt Abb. 8.6'!$Q$24</c:f>
              <c:numCache>
                <c:formatCode>General</c:formatCode>
                <c:ptCount val="1"/>
                <c:pt idx="0">
                  <c:v>1.5</c:v>
                </c:pt>
              </c:numCache>
            </c:numRef>
          </c:xVal>
          <c:yVal>
            <c:numRef>
              <c:f>'alt Abb. 8.6'!$R$24</c:f>
              <c:numCache>
                <c:formatCode>General</c:formatCode>
                <c:ptCount val="1"/>
                <c:pt idx="0">
                  <c:v>8.5000000000000006E-2</c:v>
                </c:pt>
              </c:numCache>
            </c:numRef>
          </c:yVal>
          <c:smooth val="1"/>
        </c:ser>
        <c:ser>
          <c:idx val="9"/>
          <c:order val="9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'alt Abb. 8.6'!$I$2:$I$19</c:f>
              <c:numCache>
                <c:formatCode>0.0</c:formatCode>
                <c:ptCount val="18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1.65</c:v>
                </c:pt>
              </c:numCache>
            </c:numRef>
          </c:xVal>
          <c:yVal>
            <c:numRef>
              <c:f>'alt Abb. 8.6'!$J$2:$J$19</c:f>
              <c:numCache>
                <c:formatCode>0.0%</c:formatCode>
                <c:ptCount val="18"/>
                <c:pt idx="0">
                  <c:v>0.05</c:v>
                </c:pt>
                <c:pt idx="1">
                  <c:v>5.3000000000000005E-2</c:v>
                </c:pt>
                <c:pt idx="2">
                  <c:v>5.6000000000000001E-2</c:v>
                </c:pt>
                <c:pt idx="3">
                  <c:v>5.9000000000000004E-2</c:v>
                </c:pt>
                <c:pt idx="4">
                  <c:v>6.2E-2</c:v>
                </c:pt>
                <c:pt idx="5">
                  <c:v>6.5000000000000002E-2</c:v>
                </c:pt>
                <c:pt idx="6">
                  <c:v>6.8000000000000005E-2</c:v>
                </c:pt>
                <c:pt idx="7">
                  <c:v>7.1000000000000008E-2</c:v>
                </c:pt>
                <c:pt idx="8">
                  <c:v>7.400000000000001E-2</c:v>
                </c:pt>
                <c:pt idx="9">
                  <c:v>7.6999999999999999E-2</c:v>
                </c:pt>
                <c:pt idx="10">
                  <c:v>0.08</c:v>
                </c:pt>
                <c:pt idx="11">
                  <c:v>8.3000000000000004E-2</c:v>
                </c:pt>
                <c:pt idx="12">
                  <c:v>8.5999999999999993E-2</c:v>
                </c:pt>
                <c:pt idx="13">
                  <c:v>8.8999999999999996E-2</c:v>
                </c:pt>
                <c:pt idx="14">
                  <c:v>9.1999999999999998E-2</c:v>
                </c:pt>
                <c:pt idx="15">
                  <c:v>9.5000000000000001E-2</c:v>
                </c:pt>
                <c:pt idx="16">
                  <c:v>9.8000000000000004E-2</c:v>
                </c:pt>
                <c:pt idx="17">
                  <c:v>9.9500000000000005E-2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20224"/>
        <c:axId val="146021760"/>
      </c:scatterChart>
      <c:valAx>
        <c:axId val="146020224"/>
        <c:scaling>
          <c:orientation val="minMax"/>
          <c:max val="1.7"/>
        </c:scaling>
        <c:delete val="1"/>
        <c:axPos val="b"/>
        <c:numFmt formatCode="0.00" sourceLinked="0"/>
        <c:majorTickMark val="out"/>
        <c:minorTickMark val="none"/>
        <c:tickLblPos val="nextTo"/>
        <c:crossAx val="146021760"/>
        <c:crosses val="autoZero"/>
        <c:crossBetween val="midCat"/>
        <c:majorUnit val="0.1"/>
      </c:valAx>
      <c:valAx>
        <c:axId val="146021760"/>
        <c:scaling>
          <c:orientation val="minMax"/>
          <c:max val="0.1"/>
          <c:min val="-2.0000000000000005E-3"/>
        </c:scaling>
        <c:delete val="1"/>
        <c:axPos val="l"/>
        <c:numFmt formatCode="0%" sourceLinked="0"/>
        <c:majorTickMark val="out"/>
        <c:minorTickMark val="none"/>
        <c:tickLblPos val="nextTo"/>
        <c:crossAx val="146020224"/>
        <c:crosses val="autoZero"/>
        <c:crossBetween val="midCat"/>
        <c:majorUnit val="1.0000000000000002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297655</xdr:colOff>
      <xdr:row>7</xdr:row>
      <xdr:rowOff>406400</xdr:rowOff>
    </xdr:from>
    <xdr:to>
      <xdr:col>13</xdr:col>
      <xdr:colOff>7937</xdr:colOff>
      <xdr:row>32</xdr:row>
      <xdr:rowOff>7938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0.80029</cdr:x>
      <cdr:y>0.22121</cdr:y>
    </cdr:from>
    <cdr:to>
      <cdr:x>0.84849</cdr:x>
      <cdr:y>0.28613</cdr:y>
    </cdr:to>
    <cdr:sp macro="" textlink="">
      <cdr:nvSpPr>
        <cdr:cNvPr id="2" name="Textfeld 8"/>
        <cdr:cNvSpPr txBox="1"/>
      </cdr:nvSpPr>
      <cdr:spPr>
        <a:xfrm xmlns:a="http://schemas.openxmlformats.org/drawingml/2006/main">
          <a:off x="4479925" y="939801"/>
          <a:ext cx="269820" cy="2757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 b="1" i="1">
              <a:latin typeface="Arial" panose="020B0604020202020204" pitchFamily="34" charset="0"/>
              <a:cs typeface="Arial" panose="020B0604020202020204" pitchFamily="34" charset="0"/>
            </a:rPr>
            <a:t>I</a:t>
          </a:r>
          <a:r>
            <a:rPr lang="de-DE" sz="1000" b="1" i="1" baseline="-25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0.28472</cdr:x>
      <cdr:y>0.90054</cdr:y>
    </cdr:from>
    <cdr:to>
      <cdr:x>0.34494</cdr:x>
      <cdr:y>0.96577</cdr:y>
    </cdr:to>
    <cdr:sp macro="" textlink="">
      <cdr:nvSpPr>
        <cdr:cNvPr id="3" name="Textfeld 8"/>
        <cdr:cNvSpPr txBox="1"/>
      </cdr:nvSpPr>
      <cdr:spPr>
        <a:xfrm xmlns:a="http://schemas.openxmlformats.org/drawingml/2006/main">
          <a:off x="1594973" y="3880645"/>
          <a:ext cx="337344" cy="2810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000" b="0" i="0">
              <a:latin typeface="Arial" panose="020B0604020202020204" pitchFamily="34" charset="0"/>
              <a:cs typeface="Arial" panose="020B0604020202020204" pitchFamily="34" charset="0"/>
            </a:rPr>
            <a:t>0,4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0.76005</cdr:x>
      <cdr:y>0.90239</cdr:y>
    </cdr:from>
    <cdr:to>
      <cdr:x>0.82027</cdr:x>
      <cdr:y>0.96761</cdr:y>
    </cdr:to>
    <cdr:sp macro="" textlink="">
      <cdr:nvSpPr>
        <cdr:cNvPr id="4" name="Textfeld 8"/>
        <cdr:cNvSpPr txBox="1"/>
      </cdr:nvSpPr>
      <cdr:spPr>
        <a:xfrm xmlns:a="http://schemas.openxmlformats.org/drawingml/2006/main">
          <a:off x="4257675" y="3888581"/>
          <a:ext cx="337344" cy="2810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000" b="0" i="0">
              <a:latin typeface="Arial" panose="020B0604020202020204" pitchFamily="34" charset="0"/>
              <a:cs typeface="Arial" panose="020B0604020202020204" pitchFamily="34" charset="0"/>
            </a:rPr>
            <a:t>1,5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0.20888</cdr:y>
    </cdr:from>
    <cdr:to>
      <cdr:x>0.13291</cdr:x>
      <cdr:y>0.2741</cdr:y>
    </cdr:to>
    <cdr:sp macro="" textlink="">
      <cdr:nvSpPr>
        <cdr:cNvPr id="8" name="Textfeld 18"/>
        <cdr:cNvSpPr txBox="1"/>
      </cdr:nvSpPr>
      <cdr:spPr>
        <a:xfrm xmlns:a="http://schemas.openxmlformats.org/drawingml/2006/main">
          <a:off x="0" y="900112"/>
          <a:ext cx="746125" cy="2810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l-GR" sz="1000" b="0" i="1">
              <a:latin typeface="Arial" panose="020B0604020202020204" pitchFamily="34" charset="0"/>
              <a:cs typeface="Arial" panose="020B0604020202020204" pitchFamily="34" charset="0"/>
            </a:rPr>
            <a:t>μ</a:t>
          </a:r>
          <a:r>
            <a:rPr lang="de-DE" sz="1000" b="0" i="1" baseline="30000"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lang="de-DE" sz="1000" b="0" i="1" baseline="-25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 = 8,5%</a:t>
          </a:r>
        </a:p>
      </cdr:txBody>
    </cdr:sp>
  </cdr:relSizeAnchor>
  <cdr:relSizeAnchor xmlns:cdr="http://schemas.openxmlformats.org/drawingml/2006/chartDrawing">
    <cdr:from>
      <cdr:x>0.00481</cdr:x>
      <cdr:y>0.32677</cdr:y>
    </cdr:from>
    <cdr:to>
      <cdr:x>0.13772</cdr:x>
      <cdr:y>0.39199</cdr:y>
    </cdr:to>
    <cdr:sp macro="" textlink="">
      <cdr:nvSpPr>
        <cdr:cNvPr id="7" name="Textfeld 18"/>
        <cdr:cNvSpPr txBox="1"/>
      </cdr:nvSpPr>
      <cdr:spPr>
        <a:xfrm xmlns:a="http://schemas.openxmlformats.org/drawingml/2006/main">
          <a:off x="26989" y="1408120"/>
          <a:ext cx="746140" cy="28105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l-GR" sz="1000" b="0" i="1">
              <a:latin typeface="Arial" panose="020B0604020202020204" pitchFamily="34" charset="0"/>
              <a:cs typeface="Arial" panose="020B0604020202020204" pitchFamily="34" charset="0"/>
            </a:rPr>
            <a:t>μ</a:t>
          </a:r>
          <a:r>
            <a:rPr lang="de-DE" sz="1000" b="0" i="1" baseline="30000"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lang="de-DE" sz="1000" b="0" i="1" baseline="-25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 = 7,0%</a:t>
          </a:r>
        </a:p>
      </cdr:txBody>
    </cdr:sp>
  </cdr:relSizeAnchor>
  <cdr:relSizeAnchor xmlns:cdr="http://schemas.openxmlformats.org/drawingml/2006/chartDrawing">
    <cdr:from>
      <cdr:x>0</cdr:x>
      <cdr:y>0.13889</cdr:y>
    </cdr:from>
    <cdr:to>
      <cdr:x>0.13291</cdr:x>
      <cdr:y>0.20411</cdr:y>
    </cdr:to>
    <cdr:sp macro="" textlink="">
      <cdr:nvSpPr>
        <cdr:cNvPr id="9" name="Textfeld 18"/>
        <cdr:cNvSpPr txBox="1"/>
      </cdr:nvSpPr>
      <cdr:spPr>
        <a:xfrm xmlns:a="http://schemas.openxmlformats.org/drawingml/2006/main">
          <a:off x="0" y="598508"/>
          <a:ext cx="746140" cy="28105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l-GR" sz="1000" b="0" i="1">
              <a:latin typeface="Arial" panose="020B0604020202020204" pitchFamily="34" charset="0"/>
              <a:cs typeface="Arial" panose="020B0604020202020204" pitchFamily="34" charset="0"/>
            </a:rPr>
            <a:t>μ</a:t>
          </a:r>
          <a:r>
            <a:rPr lang="de-DE" sz="1000" b="0" i="1" baseline="-25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 = 9,5%</a:t>
          </a:r>
        </a:p>
      </cdr:txBody>
    </cdr:sp>
  </cdr:relSizeAnchor>
  <cdr:relSizeAnchor xmlns:cdr="http://schemas.openxmlformats.org/drawingml/2006/chartDrawing">
    <cdr:from>
      <cdr:x>0.00622</cdr:x>
      <cdr:y>0.38387</cdr:y>
    </cdr:from>
    <cdr:to>
      <cdr:x>0.13913</cdr:x>
      <cdr:y>0.44909</cdr:y>
    </cdr:to>
    <cdr:sp macro="" textlink="">
      <cdr:nvSpPr>
        <cdr:cNvPr id="11" name="Textfeld 18"/>
        <cdr:cNvSpPr txBox="1"/>
      </cdr:nvSpPr>
      <cdr:spPr>
        <a:xfrm xmlns:a="http://schemas.openxmlformats.org/drawingml/2006/main">
          <a:off x="34925" y="1654175"/>
          <a:ext cx="746140" cy="28105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l-GR" sz="1000" b="0" i="1">
              <a:latin typeface="Arial" panose="020B0604020202020204" pitchFamily="34" charset="0"/>
              <a:cs typeface="Arial" panose="020B0604020202020204" pitchFamily="34" charset="0"/>
            </a:rPr>
            <a:t>μ</a:t>
          </a:r>
          <a:r>
            <a:rPr lang="de-DE" sz="1000" b="0" i="1" baseline="-25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 = 6,2%</a:t>
          </a:r>
        </a:p>
      </cdr:txBody>
    </cdr:sp>
  </cdr:relSizeAnchor>
  <cdr:relSizeAnchor xmlns:cdr="http://schemas.openxmlformats.org/drawingml/2006/chartDrawing">
    <cdr:from>
      <cdr:x>0.00057</cdr:x>
      <cdr:y>0.47597</cdr:y>
    </cdr:from>
    <cdr:to>
      <cdr:x>0.13348</cdr:x>
      <cdr:y>0.54119</cdr:y>
    </cdr:to>
    <cdr:sp macro="" textlink="">
      <cdr:nvSpPr>
        <cdr:cNvPr id="12" name="Textfeld 18"/>
        <cdr:cNvSpPr txBox="1"/>
      </cdr:nvSpPr>
      <cdr:spPr>
        <a:xfrm xmlns:a="http://schemas.openxmlformats.org/drawingml/2006/main">
          <a:off x="3175" y="2051051"/>
          <a:ext cx="746140" cy="28105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000" b="0" i="1">
              <a:latin typeface="Arial" panose="020B0604020202020204" pitchFamily="34" charset="0"/>
              <a:cs typeface="Arial" panose="020B0604020202020204" pitchFamily="34" charset="0"/>
            </a:rPr>
            <a:t>i</a:t>
          </a:r>
          <a:r>
            <a:rPr lang="de-DE" sz="1000" b="0" i="1" baseline="-25000">
              <a:latin typeface="Arial" panose="020B0604020202020204" pitchFamily="34" charset="0"/>
              <a:cs typeface="Arial" panose="020B0604020202020204" pitchFamily="34" charset="0"/>
            </a:rPr>
            <a:t>i</a:t>
          </a: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 = 5,0%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2</xdr:col>
      <xdr:colOff>368300</xdr:colOff>
      <xdr:row>2</xdr:row>
      <xdr:rowOff>1814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188"/>
        <a:stretch>
          <a:fillRect/>
        </a:stretch>
      </xdr:blipFill>
      <xdr:spPr bwMode="auto">
        <a:xfrm>
          <a:off x="222250" y="0"/>
          <a:ext cx="1374775" cy="497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537882</xdr:colOff>
      <xdr:row>2</xdr:row>
      <xdr:rowOff>100853</xdr:rowOff>
    </xdr:from>
    <xdr:to>
      <xdr:col>9</xdr:col>
      <xdr:colOff>204507</xdr:colOff>
      <xdr:row>6</xdr:row>
      <xdr:rowOff>158003</xdr:rowOff>
    </xdr:to>
    <xdr:pic>
      <xdr:nvPicPr>
        <xdr:cNvPr id="9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882" y="481853"/>
          <a:ext cx="5762625" cy="819150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</xdr:colOff>
      <xdr:row>2</xdr:row>
      <xdr:rowOff>134470</xdr:rowOff>
    </xdr:from>
    <xdr:to>
      <xdr:col>9</xdr:col>
      <xdr:colOff>456639</xdr:colOff>
      <xdr:row>6</xdr:row>
      <xdr:rowOff>163045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23" y="515470"/>
          <a:ext cx="5762625" cy="79057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9</xdr:col>
      <xdr:colOff>409575</xdr:colOff>
      <xdr:row>16</xdr:row>
      <xdr:rowOff>28575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324100"/>
          <a:ext cx="5762625" cy="79057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9</xdr:col>
      <xdr:colOff>409575</xdr:colOff>
      <xdr:row>25</xdr:row>
      <xdr:rowOff>28575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076700"/>
          <a:ext cx="5762625" cy="79057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9</xdr:col>
      <xdr:colOff>409575</xdr:colOff>
      <xdr:row>36</xdr:row>
      <xdr:rowOff>28575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6210300"/>
          <a:ext cx="5762625" cy="7905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0.02886</cdr:x>
      <cdr:y>0.92766</cdr:y>
    </cdr:from>
    <cdr:to>
      <cdr:x>0.89672</cdr:x>
      <cdr:y>0.92766</cdr:y>
    </cdr:to>
    <cdr:cxnSp macro="">
      <cdr:nvCxnSpPr>
        <cdr:cNvPr id="2" name="Gerade Verbindung mit Pfeil 1"/>
        <cdr:cNvCxnSpPr/>
      </cdr:nvCxnSpPr>
      <cdr:spPr>
        <a:xfrm xmlns:a="http://schemas.openxmlformats.org/drawingml/2006/main">
          <a:off x="207170" y="4039499"/>
          <a:ext cx="622935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0.30736</cdr:x>
      <cdr:y>0.13033</cdr:y>
    </cdr:from>
    <cdr:to>
      <cdr:x>0.30736</cdr:x>
      <cdr:y>0.92763</cdr:y>
    </cdr:to>
    <cdr:cxnSp macro="">
      <cdr:nvCxnSpPr>
        <cdr:cNvPr id="3" name="Gerade Verbindung mit Pfeil 2"/>
        <cdr:cNvCxnSpPr/>
      </cdr:nvCxnSpPr>
      <cdr:spPr>
        <a:xfrm xmlns:a="http://schemas.openxmlformats.org/drawingml/2006/main" flipV="1">
          <a:off x="2206170" y="567531"/>
          <a:ext cx="0" cy="3471863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0.21194</cdr:x>
      <cdr:y>0.09961</cdr:y>
    </cdr:from>
    <cdr:to>
      <cdr:x>0.29361</cdr:x>
      <cdr:y>0.17048</cdr:y>
    </cdr:to>
    <cdr:sp macro="" textlink="">
      <cdr:nvSpPr>
        <cdr:cNvPr id="4" name="Textfeld 5"/>
        <cdr:cNvSpPr txBox="1"/>
      </cdr:nvSpPr>
      <cdr:spPr>
        <a:xfrm xmlns:a="http://schemas.openxmlformats.org/drawingml/2006/main">
          <a:off x="1526669" y="437879"/>
          <a:ext cx="588302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w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0.90031</cdr:x>
      <cdr:y>0.89241</cdr:y>
    </cdr:from>
    <cdr:to>
      <cdr:x>0.94739</cdr:x>
      <cdr:y>0.96327</cdr:y>
    </cdr:to>
    <cdr:sp macro="" textlink="">
      <cdr:nvSpPr>
        <cdr:cNvPr id="5" name="Textfeld 5"/>
        <cdr:cNvSpPr txBox="1"/>
      </cdr:nvSpPr>
      <cdr:spPr>
        <a:xfrm xmlns:a="http://schemas.openxmlformats.org/drawingml/2006/main">
          <a:off x="6462309" y="3886014"/>
          <a:ext cx="337936" cy="30857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16326</xdr:colOff>
      <xdr:row>24</xdr:row>
      <xdr:rowOff>50466</xdr:rowOff>
    </xdr:from>
    <xdr:to>
      <xdr:col>13</xdr:col>
      <xdr:colOff>772360</xdr:colOff>
      <xdr:row>47</xdr:row>
      <xdr:rowOff>160755</xdr:rowOff>
    </xdr:to>
    <xdr:grpSp>
      <xdr:nvGrpSpPr>
        <xdr:cNvPr id="4" name="Gruppieren 3"/>
        <xdr:cNvGrpSpPr/>
      </xdr:nvGrpSpPr>
      <xdr:grpSpPr>
        <a:xfrm>
          <a:off x="4731201" y="4658185"/>
          <a:ext cx="5589972" cy="4217945"/>
          <a:chOff x="5356688" y="4665858"/>
          <a:chExt cx="5597897" cy="4248372"/>
        </a:xfrm>
      </xdr:grpSpPr>
      <xdr:graphicFrame macro="">
        <xdr:nvGraphicFramePr>
          <xdr:cNvPr id="7" name="Diagramm 6"/>
          <xdr:cNvGraphicFramePr/>
        </xdr:nvGraphicFramePr>
        <xdr:xfrm>
          <a:off x="5356688" y="4665858"/>
          <a:ext cx="5597897" cy="424837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8" name="Gerade Verbindung mit Pfeil 7"/>
          <xdr:cNvCxnSpPr/>
        </xdr:nvCxnSpPr>
        <xdr:spPr>
          <a:xfrm>
            <a:off x="5875978" y="8479709"/>
            <a:ext cx="4606814" cy="0"/>
          </a:xfrm>
          <a:prstGeom prst="straightConnector1">
            <a:avLst/>
          </a:prstGeom>
          <a:ln w="19050">
            <a:solidFill>
              <a:schemeClr val="tx1"/>
            </a:solidFill>
            <a:tailEnd type="stealth" w="med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Gerade Verbindung mit Pfeil 9"/>
          <xdr:cNvCxnSpPr/>
        </xdr:nvCxnSpPr>
        <xdr:spPr>
          <a:xfrm flipV="1">
            <a:off x="5886003" y="5027084"/>
            <a:ext cx="0" cy="3457528"/>
          </a:xfrm>
          <a:prstGeom prst="straightConnector1">
            <a:avLst/>
          </a:prstGeom>
          <a:ln w="19050">
            <a:solidFill>
              <a:schemeClr val="tx1"/>
            </a:solidFill>
            <a:tailEnd type="stealth" w="med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307820</xdr:colOff>
      <xdr:row>44</xdr:row>
      <xdr:rowOff>113967</xdr:rowOff>
    </xdr:from>
    <xdr:to>
      <xdr:col>13</xdr:col>
      <xdr:colOff>639361</xdr:colOff>
      <xdr:row>46</xdr:row>
      <xdr:rowOff>8133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9864570" y="8368967"/>
              <a:ext cx="331541" cy="25399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𝑀</m:t>
                        </m:r>
                      </m:sub>
                    </m:sSub>
                  </m:oMath>
                </m:oMathPara>
              </a14:m>
              <a:endParaRPr lang="de-DE" sz="11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9864570" y="8368967"/>
              <a:ext cx="331541" cy="25399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𝑅_𝑀</a:t>
              </a:r>
              <a:endParaRPr lang="de-DE" sz="11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7</xdr:col>
      <xdr:colOff>3717</xdr:colOff>
      <xdr:row>26</xdr:row>
      <xdr:rowOff>86500</xdr:rowOff>
    </xdr:from>
    <xdr:to>
      <xdr:col>7</xdr:col>
      <xdr:colOff>483284</xdr:colOff>
      <xdr:row>27</xdr:row>
      <xdr:rowOff>160582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4723884" y="5103000"/>
              <a:ext cx="479567" cy="25399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de-DE" sz="11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4723884" y="5103000"/>
              <a:ext cx="479567" cy="25399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𝑅_𝑖</a:t>
              </a:r>
              <a:endParaRPr lang="de-DE" sz="11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0.00813</cdr:x>
      <cdr:y>0.43545</cdr:y>
    </cdr:from>
    <cdr:to>
      <cdr:x>0.58638</cdr:x>
      <cdr:y>0.96109</cdr:y>
    </cdr:to>
    <cdr:grpSp>
      <cdr:nvGrpSpPr>
        <cdr:cNvPr id="4" name="Gruppieren 3"/>
        <cdr:cNvGrpSpPr/>
      </cdr:nvGrpSpPr>
      <cdr:grpSpPr>
        <a:xfrm xmlns:a="http://schemas.openxmlformats.org/drawingml/2006/main">
          <a:off x="45446" y="1836704"/>
          <a:ext cx="3232402" cy="2217121"/>
          <a:chOff x="45509" y="1849967"/>
          <a:chExt cx="3236978" cy="2233082"/>
        </a:xfrm>
      </cdr:grpSpPr>
      <mc:AlternateContent xmlns:mc="http://schemas.openxmlformats.org/markup-compatibility/2006" xmlns:a14="http://schemas.microsoft.com/office/drawing/2010/main">
        <mc:Choice Requires="a14">
          <cdr:sp macro="" textlink="">
            <cdr:nvSpPr>
              <cdr:cNvPr id="2" name="Textfeld 5"/>
              <cdr:cNvSpPr txBox="1"/>
            </cdr:nvSpPr>
            <cdr:spPr>
              <a:xfrm xmlns:a="http://schemas.openxmlformats.org/drawingml/2006/main">
                <a:off x="2802467" y="3829050"/>
                <a:ext cx="480020" cy="253999"/>
              </a:xfrm>
              <a:prstGeom xmlns:a="http://schemas.openxmlformats.org/drawingml/2006/main" prst="rect">
                <a:avLst/>
              </a:prstGeom>
              <a:solidFill xmlns:a="http://schemas.openxmlformats.org/drawingml/2006/main">
                <a:schemeClr val="bg1"/>
              </a:solidFill>
            </cdr:spPr>
            <cdr:style>
              <a:lnRef xmlns:a="http://schemas.openxmlformats.org/drawingml/2006/main" idx="0">
                <a:scrgbClr r="0" g="0" b="0"/>
              </a:lnRef>
              <a:fillRef xmlns:a="http://schemas.openxmlformats.org/drawingml/2006/main" idx="0">
                <a:scrgbClr r="0" g="0" b="0"/>
              </a:fillRef>
              <a:effectRef xmlns:a="http://schemas.openxmlformats.org/drawingml/2006/main" idx="0">
                <a:scrgbClr r="0" g="0" b="0"/>
              </a:effectRef>
              <a:fontRef xmlns:a="http://schemas.openxmlformats.org/drawingml/2006/main" idx="minor">
                <a:schemeClr val="tx1"/>
              </a:fontRef>
            </cdr:style>
            <cdr:txBody>
              <a:bodyPr xmlns:a="http://schemas.openxmlformats.org/drawingml/2006/main" wrap="none" rtlCol="0" anchor="t">
                <a:noAutofit/>
              </a:bodyPr>
              <a:lstStyle xmlns:a="http://schemas.openxmlformats.org/drawingml/2006/main"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𝜇</m:t>
                          </m:r>
                        </m:e>
                        <m:sub>
                          <m:r>
                            <a:rPr lang="de-DE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𝑀</m:t>
                          </m:r>
                        </m:sub>
                      </m:sSub>
                    </m:oMath>
                  </m:oMathPara>
                </a14:m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dr:txBody>
          </cdr:sp>
        </mc:Choice>
        <mc:Fallback xmlns="">
          <cdr:sp macro="" textlink="">
            <cdr:nvSpPr>
              <cdr:cNvPr id="2" name="Textfeld 5"/>
              <cdr:cNvSpPr txBox="1"/>
            </cdr:nvSpPr>
            <cdr:spPr>
              <a:xfrm xmlns:a="http://schemas.openxmlformats.org/drawingml/2006/main">
                <a:off x="2802467" y="3829050"/>
                <a:ext cx="480020" cy="253999"/>
              </a:xfrm>
              <a:prstGeom xmlns:a="http://schemas.openxmlformats.org/drawingml/2006/main" prst="rect">
                <a:avLst/>
              </a:prstGeom>
              <a:solidFill xmlns:a="http://schemas.openxmlformats.org/drawingml/2006/main">
                <a:schemeClr val="bg1"/>
              </a:solidFill>
            </cdr:spPr>
            <cdr:style>
              <a:lnRef xmlns:a="http://schemas.openxmlformats.org/drawingml/2006/main" idx="0">
                <a:scrgbClr r="0" g="0" b="0"/>
              </a:lnRef>
              <a:fillRef xmlns:a="http://schemas.openxmlformats.org/drawingml/2006/main" idx="0">
                <a:scrgbClr r="0" g="0" b="0"/>
              </a:fillRef>
              <a:effectRef xmlns:a="http://schemas.openxmlformats.org/drawingml/2006/main" idx="0">
                <a:scrgbClr r="0" g="0" b="0"/>
              </a:effectRef>
              <a:fontRef xmlns:a="http://schemas.openxmlformats.org/drawingml/2006/main" idx="minor">
                <a:schemeClr val="tx1"/>
              </a:fontRef>
            </cdr:style>
            <cdr:txBody>
              <a:bodyPr xmlns:a="http://schemas.openxmlformats.org/drawingml/2006/main" wrap="none" rtlCol="0" anchor="t">
                <a:noAutofit/>
              </a:bodyPr>
              <a:lstStyle xmlns:a="http://schemas.openxmlformats.org/drawingml/2006/main"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/>
                <a:r>
                  <a:rPr lang="de-DE" sz="1100" i="0">
                    <a:solidFill>
                      <a:schemeClr val="tx1"/>
                    </a:solidFill>
                    <a:effectLst/>
                    <a:latin typeface="Cambria Math"/>
                    <a:ea typeface="+mn-ea"/>
                    <a:cs typeface="+mn-cs"/>
                  </a:rPr>
                  <a:t>𝜇_</a:t>
                </a:r>
                <a:r>
                  <a:rPr lang="de-DE" sz="1100" b="0" i="0">
                    <a:solidFill>
                      <a:schemeClr val="tx1"/>
                    </a:solidFill>
                    <a:effectLst/>
                    <a:latin typeface="Cambria Math"/>
                    <a:ea typeface="+mn-ea"/>
                    <a:cs typeface="+mn-cs"/>
                  </a:rPr>
                  <a:t>𝑀</a:t>
                </a:r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dr:txBody>
          </cdr:sp>
        </mc:Fallback>
      </mc:AlternateContent>
      <mc:AlternateContent xmlns:mc="http://schemas.openxmlformats.org/markup-compatibility/2006" xmlns:a14="http://schemas.microsoft.com/office/drawing/2010/main">
        <mc:Choice Requires="a14">
          <cdr:sp macro="" textlink="">
            <cdr:nvSpPr>
              <cdr:cNvPr id="3" name="Textfeld 5"/>
              <cdr:cNvSpPr txBox="1"/>
            </cdr:nvSpPr>
            <cdr:spPr>
              <a:xfrm xmlns:a="http://schemas.openxmlformats.org/drawingml/2006/main">
                <a:off x="45509" y="1849967"/>
                <a:ext cx="480020" cy="253999"/>
              </a:xfrm>
              <a:prstGeom xmlns:a="http://schemas.openxmlformats.org/drawingml/2006/main" prst="rect">
                <a:avLst/>
              </a:prstGeom>
              <a:solidFill xmlns:a="http://schemas.openxmlformats.org/drawingml/2006/main">
                <a:schemeClr val="bg1"/>
              </a:solidFill>
            </cdr:spPr>
            <cdr:style>
              <a:lnRef xmlns:a="http://schemas.openxmlformats.org/drawingml/2006/main" idx="0">
                <a:scrgbClr r="0" g="0" b="0"/>
              </a:lnRef>
              <a:fillRef xmlns:a="http://schemas.openxmlformats.org/drawingml/2006/main" idx="0">
                <a:scrgbClr r="0" g="0" b="0"/>
              </a:fillRef>
              <a:effectRef xmlns:a="http://schemas.openxmlformats.org/drawingml/2006/main" idx="0">
                <a:scrgbClr r="0" g="0" b="0"/>
              </a:effectRef>
              <a:fontRef xmlns:a="http://schemas.openxmlformats.org/drawingml/2006/main" idx="minor">
                <a:schemeClr val="tx1"/>
              </a:fontRef>
            </cdr:style>
            <cdr:txBody>
              <a:bodyPr xmlns:a="http://schemas.openxmlformats.org/drawingml/2006/main" wrap="none" rtlCol="0" anchor="t">
                <a:noAutofit/>
              </a:bodyPr>
              <a:lstStyle xmlns:a="http://schemas.openxmlformats.org/drawingml/2006/main"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𝜇</m:t>
                          </m:r>
                        </m:e>
                        <m:sub>
                          <m:r>
                            <a:rPr lang="de-DE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</m:oMath>
                  </m:oMathPara>
                </a14:m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dr:txBody>
          </cdr:sp>
        </mc:Choice>
        <mc:Fallback xmlns="">
          <cdr:sp macro="" textlink="">
            <cdr:nvSpPr>
              <cdr:cNvPr id="3" name="Textfeld 5"/>
              <cdr:cNvSpPr txBox="1"/>
            </cdr:nvSpPr>
            <cdr:spPr>
              <a:xfrm xmlns:a="http://schemas.openxmlformats.org/drawingml/2006/main">
                <a:off x="45509" y="1849967"/>
                <a:ext cx="480020" cy="253999"/>
              </a:xfrm>
              <a:prstGeom xmlns:a="http://schemas.openxmlformats.org/drawingml/2006/main" prst="rect">
                <a:avLst/>
              </a:prstGeom>
              <a:solidFill xmlns:a="http://schemas.openxmlformats.org/drawingml/2006/main">
                <a:schemeClr val="bg1"/>
              </a:solidFill>
            </cdr:spPr>
            <cdr:style>
              <a:lnRef xmlns:a="http://schemas.openxmlformats.org/drawingml/2006/main" idx="0">
                <a:scrgbClr r="0" g="0" b="0"/>
              </a:lnRef>
              <a:fillRef xmlns:a="http://schemas.openxmlformats.org/drawingml/2006/main" idx="0">
                <a:scrgbClr r="0" g="0" b="0"/>
              </a:fillRef>
              <a:effectRef xmlns:a="http://schemas.openxmlformats.org/drawingml/2006/main" idx="0">
                <a:scrgbClr r="0" g="0" b="0"/>
              </a:effectRef>
              <a:fontRef xmlns:a="http://schemas.openxmlformats.org/drawingml/2006/main" idx="minor">
                <a:schemeClr val="tx1"/>
              </a:fontRef>
            </cdr:style>
            <cdr:txBody>
              <a:bodyPr xmlns:a="http://schemas.openxmlformats.org/drawingml/2006/main" wrap="none" rtlCol="0" anchor="t">
                <a:noAutofit/>
              </a:bodyPr>
              <a:lstStyle xmlns:a="http://schemas.openxmlformats.org/drawingml/2006/main"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/>
                <a:r>
                  <a:rPr lang="de-DE" sz="1100" i="0">
                    <a:solidFill>
                      <a:schemeClr val="tx1"/>
                    </a:solidFill>
                    <a:effectLst/>
                    <a:latin typeface="Cambria Math"/>
                    <a:ea typeface="+mn-ea"/>
                    <a:cs typeface="+mn-cs"/>
                  </a:rPr>
                  <a:t>𝜇_</a:t>
                </a:r>
                <a:r>
                  <a:rPr lang="de-DE" sz="1100" b="0" i="0">
                    <a:solidFill>
                      <a:schemeClr val="tx1"/>
                    </a:solidFill>
                    <a:effectLst/>
                    <a:latin typeface="Cambria Math"/>
                    <a:ea typeface="+mn-ea"/>
                    <a:cs typeface="+mn-cs"/>
                  </a:rPr>
                  <a:t>𝑖</a:t>
                </a:r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dr:txBody>
          </cdr:sp>
        </mc:Fallback>
      </mc:AlternateContent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463</xdr:colOff>
      <xdr:row>36</xdr:row>
      <xdr:rowOff>161591</xdr:rowOff>
    </xdr:from>
    <xdr:to>
      <xdr:col>13</xdr:col>
      <xdr:colOff>772583</xdr:colOff>
      <xdr:row>66</xdr:row>
      <xdr:rowOff>164091</xdr:rowOff>
    </xdr:to>
    <xdr:grpSp>
      <xdr:nvGrpSpPr>
        <xdr:cNvPr id="16" name="Gruppieren 15"/>
        <xdr:cNvGrpSpPr/>
      </xdr:nvGrpSpPr>
      <xdr:grpSpPr>
        <a:xfrm>
          <a:off x="4715338" y="6876716"/>
          <a:ext cx="5606058" cy="5360313"/>
          <a:chOff x="4720630" y="6924341"/>
          <a:chExt cx="5613995" cy="5400000"/>
        </a:xfrm>
      </xdr:grpSpPr>
      <xdr:grpSp>
        <xdr:nvGrpSpPr>
          <xdr:cNvPr id="4" name="Gruppieren 3"/>
          <xdr:cNvGrpSpPr/>
        </xdr:nvGrpSpPr>
        <xdr:grpSpPr>
          <a:xfrm>
            <a:off x="4720630" y="6924341"/>
            <a:ext cx="5613995" cy="5400000"/>
            <a:chOff x="5356688" y="4665858"/>
            <a:chExt cx="5400000" cy="5400000"/>
          </a:xfrm>
        </xdr:grpSpPr>
        <xdr:graphicFrame macro="">
          <xdr:nvGraphicFramePr>
            <xdr:cNvPr id="7" name="Diagramm 6"/>
            <xdr:cNvGraphicFramePr/>
          </xdr:nvGraphicFramePr>
          <xdr:xfrm>
            <a:off x="5356688" y="4665858"/>
            <a:ext cx="5400000" cy="54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cxnSp macro="">
          <xdr:nvCxnSpPr>
            <xdr:cNvPr id="8" name="Gerade Verbindung mit Pfeil 7"/>
            <xdr:cNvCxnSpPr/>
          </xdr:nvCxnSpPr>
          <xdr:spPr>
            <a:xfrm>
              <a:off x="5875574" y="7876459"/>
              <a:ext cx="4204150" cy="0"/>
            </a:xfrm>
            <a:prstGeom prst="straightConnector1">
              <a:avLst/>
            </a:prstGeom>
            <a:ln w="19050">
              <a:solidFill>
                <a:schemeClr val="tx1"/>
              </a:solidFill>
              <a:tailEnd type="stealth" w="med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Gerade Verbindung mit Pfeil 8"/>
            <xdr:cNvCxnSpPr/>
          </xdr:nvCxnSpPr>
          <xdr:spPr>
            <a:xfrm flipV="1">
              <a:off x="7453105" y="5340350"/>
              <a:ext cx="0" cy="4387803"/>
            </a:xfrm>
            <a:prstGeom prst="straightConnector1">
              <a:avLst/>
            </a:prstGeom>
            <a:ln w="19050">
              <a:solidFill>
                <a:schemeClr val="tx1"/>
              </a:solidFill>
              <a:tailEnd type="stealth" w="med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5" name="Textfeld 1"/>
          <xdr:cNvSpPr txBox="1"/>
        </xdr:nvSpPr>
        <xdr:spPr>
          <a:xfrm>
            <a:off x="9292631" y="7416468"/>
            <a:ext cx="608078" cy="301626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l-GR" sz="1100" i="1">
                <a:latin typeface="Arial" panose="020B0604020202020204" pitchFamily="34" charset="0"/>
                <a:cs typeface="Arial" panose="020B0604020202020204" pitchFamily="34" charset="0"/>
              </a:rPr>
              <a:t>β</a:t>
            </a:r>
            <a:r>
              <a:rPr lang="de-DE" sz="1100" i="1" baseline="-25000"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de-DE" sz="1100" i="1" baseline="0">
                <a:latin typeface="Arial" panose="020B0604020202020204" pitchFamily="34" charset="0"/>
                <a:cs typeface="Arial" panose="020B0604020202020204" pitchFamily="34" charset="0"/>
              </a:rPr>
              <a:t>=1</a:t>
            </a:r>
          </a:p>
        </xdr:txBody>
      </xdr:sp>
      <xdr:sp macro="" textlink="">
        <xdr:nvSpPr>
          <xdr:cNvPr id="12" name="Textfeld 1"/>
          <xdr:cNvSpPr txBox="1"/>
        </xdr:nvSpPr>
        <xdr:spPr>
          <a:xfrm>
            <a:off x="6715588" y="7247134"/>
            <a:ext cx="428625" cy="301624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100" i="1">
                <a:latin typeface="Arial" panose="020B0604020202020204" pitchFamily="34" charset="0"/>
                <a:cs typeface="Arial" panose="020B0604020202020204" pitchFamily="34" charset="0"/>
              </a:rPr>
              <a:t>R</a:t>
            </a:r>
            <a:r>
              <a:rPr lang="de-DE" sz="1100" i="1" baseline="-25000"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</a:p>
        </xdr:txBody>
      </xdr:sp>
      <xdr:sp macro="" textlink="">
        <xdr:nvSpPr>
          <xdr:cNvPr id="11" name="Textfeld 1"/>
          <xdr:cNvSpPr txBox="1"/>
        </xdr:nvSpPr>
        <xdr:spPr>
          <a:xfrm>
            <a:off x="9652464" y="10004092"/>
            <a:ext cx="422869" cy="301626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100" i="1">
                <a:latin typeface="Arial" panose="020B0604020202020204" pitchFamily="34" charset="0"/>
                <a:cs typeface="Arial" panose="020B0604020202020204" pitchFamily="34" charset="0"/>
              </a:rPr>
              <a:t>R</a:t>
            </a:r>
            <a:r>
              <a:rPr lang="de-DE" sz="1100" i="1" baseline="-25000">
                <a:latin typeface="Arial" panose="020B0604020202020204" pitchFamily="34" charset="0"/>
                <a:cs typeface="Arial" panose="020B0604020202020204" pitchFamily="34" charset="0"/>
              </a:rPr>
              <a:t>M</a:t>
            </a: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0.32608</cdr:x>
      <cdr:y>0.26223</cdr:y>
    </cdr:from>
    <cdr:to>
      <cdr:x>0.40545</cdr:x>
      <cdr:y>0.31809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1830604" y="1416050"/>
          <a:ext cx="445611" cy="301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100" i="1"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de-DE" sz="1100" i="1" baseline="-25000"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0.64198</cdr:x>
      <cdr:y>0.58254</cdr:y>
    </cdr:from>
    <cdr:to>
      <cdr:x>0.72135</cdr:x>
      <cdr:y>0.63839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3604047" y="3145699"/>
          <a:ext cx="445611" cy="301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i="1"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de-DE" sz="1100" i="1" baseline="-25000"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463</xdr:colOff>
      <xdr:row>35</xdr:row>
      <xdr:rowOff>161591</xdr:rowOff>
    </xdr:from>
    <xdr:to>
      <xdr:col>13</xdr:col>
      <xdr:colOff>772583</xdr:colOff>
      <xdr:row>65</xdr:row>
      <xdr:rowOff>164091</xdr:rowOff>
    </xdr:to>
    <xdr:grpSp>
      <xdr:nvGrpSpPr>
        <xdr:cNvPr id="2" name="Gruppieren 1"/>
        <xdr:cNvGrpSpPr/>
      </xdr:nvGrpSpPr>
      <xdr:grpSpPr>
        <a:xfrm>
          <a:off x="4715338" y="6698122"/>
          <a:ext cx="5606058" cy="5360313"/>
          <a:chOff x="4720630" y="6924341"/>
          <a:chExt cx="5613995" cy="5400000"/>
        </a:xfrm>
      </xdr:grpSpPr>
      <xdr:grpSp>
        <xdr:nvGrpSpPr>
          <xdr:cNvPr id="3" name="Gruppieren 2"/>
          <xdr:cNvGrpSpPr/>
        </xdr:nvGrpSpPr>
        <xdr:grpSpPr>
          <a:xfrm>
            <a:off x="4720630" y="6924341"/>
            <a:ext cx="5613995" cy="5400000"/>
            <a:chOff x="5356688" y="4665858"/>
            <a:chExt cx="5400000" cy="5400000"/>
          </a:xfrm>
        </xdr:grpSpPr>
        <xdr:graphicFrame macro="">
          <xdr:nvGraphicFramePr>
            <xdr:cNvPr id="7" name="Diagramm 6"/>
            <xdr:cNvGraphicFramePr/>
          </xdr:nvGraphicFramePr>
          <xdr:xfrm>
            <a:off x="5356688" y="4665858"/>
            <a:ext cx="5400000" cy="54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cxnSp macro="">
          <xdr:nvCxnSpPr>
            <xdr:cNvPr id="8" name="Gerade Verbindung mit Pfeil 7"/>
            <xdr:cNvCxnSpPr/>
          </xdr:nvCxnSpPr>
          <xdr:spPr>
            <a:xfrm>
              <a:off x="5875574" y="7876459"/>
              <a:ext cx="4204150" cy="0"/>
            </a:xfrm>
            <a:prstGeom prst="straightConnector1">
              <a:avLst/>
            </a:prstGeom>
            <a:ln w="19050">
              <a:solidFill>
                <a:schemeClr val="tx1"/>
              </a:solidFill>
              <a:tailEnd type="stealth" w="med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Gerade Verbindung mit Pfeil 8"/>
            <xdr:cNvCxnSpPr/>
          </xdr:nvCxnSpPr>
          <xdr:spPr>
            <a:xfrm flipV="1">
              <a:off x="7453105" y="5340350"/>
              <a:ext cx="0" cy="4387803"/>
            </a:xfrm>
            <a:prstGeom prst="straightConnector1">
              <a:avLst/>
            </a:prstGeom>
            <a:ln w="19050">
              <a:solidFill>
                <a:schemeClr val="tx1"/>
              </a:solidFill>
              <a:tailEnd type="stealth" w="med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Textfeld 1"/>
          <xdr:cNvSpPr txBox="1"/>
        </xdr:nvSpPr>
        <xdr:spPr>
          <a:xfrm>
            <a:off x="8387756" y="7337093"/>
            <a:ext cx="608078" cy="301626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l-GR" sz="1100" i="1">
                <a:latin typeface="Arial" panose="020B0604020202020204" pitchFamily="34" charset="0"/>
                <a:cs typeface="Arial" panose="020B0604020202020204" pitchFamily="34" charset="0"/>
              </a:rPr>
              <a:t>β</a:t>
            </a:r>
            <a:r>
              <a:rPr lang="de-DE" sz="1100" i="1" baseline="-25000"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de-DE" sz="1100" i="1" baseline="0">
                <a:latin typeface="Arial" panose="020B0604020202020204" pitchFamily="34" charset="0"/>
                <a:cs typeface="Arial" panose="020B0604020202020204" pitchFamily="34" charset="0"/>
              </a:rPr>
              <a:t>=1,5</a:t>
            </a:r>
          </a:p>
        </xdr:txBody>
      </xdr:sp>
      <xdr:sp macro="" textlink="">
        <xdr:nvSpPr>
          <xdr:cNvPr id="5" name="Textfeld 1"/>
          <xdr:cNvSpPr txBox="1"/>
        </xdr:nvSpPr>
        <xdr:spPr>
          <a:xfrm>
            <a:off x="6715588" y="7247134"/>
            <a:ext cx="428625" cy="301624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100" i="1">
                <a:latin typeface="Arial" panose="020B0604020202020204" pitchFamily="34" charset="0"/>
                <a:cs typeface="Arial" panose="020B0604020202020204" pitchFamily="34" charset="0"/>
              </a:rPr>
              <a:t>R</a:t>
            </a:r>
            <a:r>
              <a:rPr lang="de-DE" sz="1100" i="1" baseline="-25000"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</a:p>
        </xdr:txBody>
      </xdr:sp>
      <xdr:sp macro="" textlink="">
        <xdr:nvSpPr>
          <xdr:cNvPr id="6" name="Textfeld 1"/>
          <xdr:cNvSpPr txBox="1"/>
        </xdr:nvSpPr>
        <xdr:spPr>
          <a:xfrm>
            <a:off x="9652464" y="10004092"/>
            <a:ext cx="422869" cy="301626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100" i="1">
                <a:latin typeface="Arial" panose="020B0604020202020204" pitchFamily="34" charset="0"/>
                <a:cs typeface="Arial" panose="020B0604020202020204" pitchFamily="34" charset="0"/>
              </a:rPr>
              <a:t>R</a:t>
            </a:r>
            <a:r>
              <a:rPr lang="de-DE" sz="1100" i="1" baseline="-25000">
                <a:latin typeface="Arial" panose="020B0604020202020204" pitchFamily="34" charset="0"/>
                <a:cs typeface="Arial" panose="020B0604020202020204" pitchFamily="34" charset="0"/>
              </a:rPr>
              <a:t>M</a:t>
            </a:r>
          </a:p>
        </xdr:txBody>
      </xdr:sp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0.32608</cdr:x>
      <cdr:y>0.26223</cdr:y>
    </cdr:from>
    <cdr:to>
      <cdr:x>0.40545</cdr:x>
      <cdr:y>0.31809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1830604" y="1416050"/>
          <a:ext cx="445611" cy="301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100" i="1"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de-DE" sz="1100" i="1" baseline="-25000"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0.64198</cdr:x>
      <cdr:y>0.58254</cdr:y>
    </cdr:from>
    <cdr:to>
      <cdr:x>0.72135</cdr:x>
      <cdr:y>0.63839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3604047" y="3145699"/>
          <a:ext cx="445611" cy="301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i="1"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de-DE" sz="1100" i="1" baseline="-25000"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0.83852</cdr:x>
      <cdr:y>0.26615</cdr:y>
    </cdr:from>
    <cdr:to>
      <cdr:x>0.94684</cdr:x>
      <cdr:y>0.32201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4707466" y="1437217"/>
          <a:ext cx="608078" cy="30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l-GR" sz="1100" i="1">
              <a:latin typeface="Arial" panose="020B0604020202020204" pitchFamily="34" charset="0"/>
              <a:cs typeface="Arial" panose="020B0604020202020204" pitchFamily="34" charset="0"/>
            </a:rPr>
            <a:t>β</a:t>
          </a:r>
          <a:r>
            <a:rPr lang="de-DE" sz="1100" i="1" baseline="-25000">
              <a:latin typeface="Arial" panose="020B0604020202020204" pitchFamily="34" charset="0"/>
              <a:cs typeface="Arial" panose="020B0604020202020204" pitchFamily="34" charset="0"/>
            </a:rPr>
            <a:t>i</a:t>
          </a:r>
          <a:r>
            <a:rPr lang="de-DE" sz="1100" i="1" baseline="0">
              <a:latin typeface="Arial" panose="020B0604020202020204" pitchFamily="34" charset="0"/>
              <a:cs typeface="Arial" panose="020B0604020202020204" pitchFamily="34" charset="0"/>
            </a:rPr>
            <a:t>=0,5</a:t>
          </a:r>
        </a:p>
      </cdr:txBody>
    </cdr:sp>
  </cdr:relSizeAnchor>
  <cdr:relSizeAnchor xmlns:cdr="http://schemas.openxmlformats.org/drawingml/2006/chartDrawing">
    <cdr:from>
      <cdr:x>0.80082</cdr:x>
      <cdr:y>0.0829</cdr:y>
    </cdr:from>
    <cdr:to>
      <cdr:x>0.90914</cdr:x>
      <cdr:y>0.13876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4495800" y="447675"/>
          <a:ext cx="608108" cy="3016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l-GR" sz="1100" i="1">
              <a:latin typeface="Arial" panose="020B0604020202020204" pitchFamily="34" charset="0"/>
              <a:cs typeface="Arial" panose="020B0604020202020204" pitchFamily="34" charset="0"/>
            </a:rPr>
            <a:t>β</a:t>
          </a:r>
          <a:r>
            <a:rPr lang="de-DE" sz="1100" i="1" baseline="-25000">
              <a:latin typeface="Arial" panose="020B0604020202020204" pitchFamily="34" charset="0"/>
              <a:cs typeface="Arial" panose="020B0604020202020204" pitchFamily="34" charset="0"/>
            </a:rPr>
            <a:t>i</a:t>
          </a:r>
          <a:r>
            <a:rPr lang="de-DE" sz="1100" i="1" baseline="0">
              <a:latin typeface="Arial" panose="020B0604020202020204" pitchFamily="34" charset="0"/>
              <a:cs typeface="Arial" panose="020B0604020202020204" pitchFamily="34" charset="0"/>
            </a:rPr>
            <a:t>=1,0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457782</xdr:colOff>
      <xdr:row>30</xdr:row>
      <xdr:rowOff>90944</xdr:rowOff>
    </xdr:from>
    <xdr:to>
      <xdr:col>8</xdr:col>
      <xdr:colOff>171977</xdr:colOff>
      <xdr:row>32</xdr:row>
      <xdr:rowOff>6877</xdr:rowOff>
    </xdr:to>
    <xdr:sp macro="" textlink="">
      <xdr:nvSpPr>
        <xdr:cNvPr id="18" name="Textfeld 17"/>
        <xdr:cNvSpPr txBox="1"/>
      </xdr:nvSpPr>
      <xdr:spPr>
        <a:xfrm>
          <a:off x="5188532" y="5710694"/>
          <a:ext cx="269820" cy="28105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de-DE" sz="1000" b="0" i="1">
              <a:latin typeface="Arial" panose="020B0604020202020204" pitchFamily="34" charset="0"/>
              <a:cs typeface="Arial" panose="020B0604020202020204" pitchFamily="34" charset="0"/>
            </a:rPr>
            <a:t>i</a:t>
          </a:r>
          <a:r>
            <a:rPr lang="de-DE" sz="1000" b="0" i="1" baseline="-25000"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6</xdr:col>
      <xdr:colOff>444963</xdr:colOff>
      <xdr:row>22</xdr:row>
      <xdr:rowOff>129842</xdr:rowOff>
    </xdr:from>
    <xdr:to>
      <xdr:col>13</xdr:col>
      <xdr:colOff>645360</xdr:colOff>
      <xdr:row>46</xdr:row>
      <xdr:rowOff>57568</xdr:rowOff>
    </xdr:to>
    <xdr:grpSp>
      <xdr:nvGrpSpPr>
        <xdr:cNvPr id="2" name="Gruppieren 1"/>
        <xdr:cNvGrpSpPr/>
      </xdr:nvGrpSpPr>
      <xdr:grpSpPr>
        <a:xfrm>
          <a:off x="4612151" y="4201780"/>
          <a:ext cx="5582022" cy="4213976"/>
          <a:chOff x="4620088" y="4289092"/>
          <a:chExt cx="5613772" cy="4309226"/>
        </a:xfrm>
      </xdr:grpSpPr>
      <xdr:grpSp>
        <xdr:nvGrpSpPr>
          <xdr:cNvPr id="23" name="Gruppieren 22"/>
          <xdr:cNvGrpSpPr/>
        </xdr:nvGrpSpPr>
        <xdr:grpSpPr>
          <a:xfrm>
            <a:off x="4620088" y="4289092"/>
            <a:ext cx="5613772" cy="4309226"/>
            <a:chOff x="4762963" y="3646154"/>
            <a:chExt cx="5613772" cy="4309226"/>
          </a:xfrm>
        </xdr:grpSpPr>
        <xdr:grpSp>
          <xdr:nvGrpSpPr>
            <xdr:cNvPr id="22" name="Gruppieren 21"/>
            <xdr:cNvGrpSpPr/>
          </xdr:nvGrpSpPr>
          <xdr:grpSpPr>
            <a:xfrm>
              <a:off x="4762963" y="3646154"/>
              <a:ext cx="5613772" cy="4309226"/>
              <a:chOff x="4762963" y="3646154"/>
              <a:chExt cx="5613772" cy="4309226"/>
            </a:xfrm>
          </xdr:grpSpPr>
          <xdr:graphicFrame macro="">
            <xdr:nvGraphicFramePr>
              <xdr:cNvPr id="7" name="Diagramm 6"/>
              <xdr:cNvGraphicFramePr/>
            </xdr:nvGraphicFramePr>
            <xdr:xfrm>
              <a:off x="4762963" y="3646154"/>
              <a:ext cx="5613772" cy="430922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9" name="Textfeld 8"/>
              <xdr:cNvSpPr txBox="1"/>
            </xdr:nvSpPr>
            <xdr:spPr>
              <a:xfrm>
                <a:off x="6535263" y="4864029"/>
                <a:ext cx="269820" cy="281058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de-DE" sz="1000" b="1" i="1">
                    <a:latin typeface="Arial" panose="020B0604020202020204" pitchFamily="34" charset="0"/>
                    <a:cs typeface="Arial" panose="020B0604020202020204" pitchFamily="34" charset="0"/>
                  </a:rPr>
                  <a:t>I</a:t>
                </a:r>
                <a:r>
                  <a:rPr lang="de-DE" sz="1000" b="1" i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A</a:t>
                </a:r>
                <a:r>
                  <a:rPr lang="de-DE" sz="100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  <xdr:cxnSp macro="">
            <xdr:nvCxnSpPr>
              <xdr:cNvPr id="10" name="Gerade Verbindung mit Pfeil 9"/>
              <xdr:cNvCxnSpPr/>
            </xdr:nvCxnSpPr>
            <xdr:spPr>
              <a:xfrm flipV="1">
                <a:off x="5575383" y="4016641"/>
                <a:ext cx="0" cy="3456515"/>
              </a:xfrm>
              <a:prstGeom prst="straightConnector1">
                <a:avLst/>
              </a:prstGeom>
              <a:ln w="19050">
                <a:solidFill>
                  <a:schemeClr val="tx1"/>
                </a:solidFill>
                <a:tailEnd type="stealth" w="med" len="lg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8" name="Gerade Verbindung mit Pfeil 7"/>
            <xdr:cNvCxnSpPr/>
          </xdr:nvCxnSpPr>
          <xdr:spPr>
            <a:xfrm>
              <a:off x="5576094" y="7467942"/>
              <a:ext cx="4306094" cy="0"/>
            </a:xfrm>
            <a:prstGeom prst="straightConnector1">
              <a:avLst/>
            </a:prstGeom>
            <a:ln w="19050">
              <a:solidFill>
                <a:schemeClr val="tx1"/>
              </a:solidFill>
              <a:tailEnd type="stealth" w="med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Textfeld 4"/>
          <xdr:cNvSpPr txBox="1"/>
        </xdr:nvSpPr>
        <xdr:spPr>
          <a:xfrm>
            <a:off x="9776818" y="7972092"/>
            <a:ext cx="331854" cy="259291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l-GR" sz="1100" i="1">
                <a:latin typeface="Arial" panose="020B0604020202020204" pitchFamily="34" charset="0"/>
                <a:cs typeface="Arial" panose="020B0604020202020204" pitchFamily="34" charset="0"/>
              </a:rPr>
              <a:t>β</a:t>
            </a:r>
            <a:r>
              <a:rPr lang="de-DE" sz="1100" i="1" baseline="-25000"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</a:p>
        </xdr:txBody>
      </xdr:sp>
      <xdr:sp macro="" textlink="">
        <xdr:nvSpPr>
          <xdr:cNvPr id="11" name="Textfeld 10"/>
          <xdr:cNvSpPr txBox="1"/>
        </xdr:nvSpPr>
        <xdr:spPr>
          <a:xfrm>
            <a:off x="5281548" y="4360530"/>
            <a:ext cx="331854" cy="259291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l-GR" sz="1100" i="1">
                <a:latin typeface="Arial" panose="020B0604020202020204" pitchFamily="34" charset="0"/>
                <a:cs typeface="Arial" panose="020B0604020202020204" pitchFamily="34" charset="0"/>
              </a:rPr>
              <a:t>μ</a:t>
            </a:r>
            <a:r>
              <a:rPr lang="de-DE" sz="1100" i="1" baseline="-25000"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8"/>
  <sheetViews>
    <sheetView showGridLines="0" topLeftCell="A4" zoomScaleNormal="100" workbookViewId="0">
      <selection activeCell="C39" sqref="C39"/>
    </sheetView>
  </sheetViews>
  <sheetFormatPr baseColWidth="10" defaultRowHeight="14.25"/>
  <cols>
    <col min="1" max="1" width="12.85546875" style="1" customWidth="1"/>
    <col min="2" max="2" width="10.42578125" style="1" customWidth="1"/>
    <col min="3" max="3" width="19.85546875" style="1" customWidth="1"/>
    <col min="4" max="11" width="11.140625" style="1" customWidth="1"/>
    <col min="12" max="16384" width="11.42578125" style="1"/>
  </cols>
  <sheetData>
    <row r="5" spans="2:12" ht="32.25" customHeight="1">
      <c r="E5" s="11">
        <v>1</v>
      </c>
      <c r="F5" s="11"/>
      <c r="G5" s="12">
        <v>2</v>
      </c>
      <c r="H5" s="12"/>
      <c r="I5" s="12">
        <v>3</v>
      </c>
      <c r="J5" s="12"/>
      <c r="K5" s="12">
        <v>4</v>
      </c>
    </row>
    <row r="6" spans="2:12" ht="32.25" customHeight="1">
      <c r="D6" s="6" t="s">
        <v>0</v>
      </c>
      <c r="E6" s="4">
        <v>-5</v>
      </c>
      <c r="F6" s="4">
        <v>-5</v>
      </c>
      <c r="G6" s="4">
        <v>5</v>
      </c>
      <c r="H6" s="4">
        <f>G6</f>
        <v>5</v>
      </c>
      <c r="I6" s="4">
        <v>10</v>
      </c>
      <c r="J6" s="4">
        <f>I6</f>
        <v>10</v>
      </c>
      <c r="K6" s="4">
        <v>15</v>
      </c>
      <c r="L6" s="3">
        <f>K6</f>
        <v>15</v>
      </c>
    </row>
    <row r="7" spans="2:12" ht="32.25" customHeight="1">
      <c r="D7" s="10" t="s">
        <v>1</v>
      </c>
      <c r="E7" s="8">
        <v>0</v>
      </c>
      <c r="F7" s="8">
        <v>0.2</v>
      </c>
      <c r="G7" s="8">
        <v>0</v>
      </c>
      <c r="H7" s="8">
        <v>0.4</v>
      </c>
      <c r="I7" s="8">
        <v>0</v>
      </c>
      <c r="J7" s="8">
        <v>0.3</v>
      </c>
      <c r="K7" s="8">
        <v>0</v>
      </c>
      <c r="L7" s="8">
        <v>0.1</v>
      </c>
    </row>
    <row r="8" spans="2:12" ht="32.25" customHeight="1">
      <c r="B8" s="1" t="s">
        <v>2</v>
      </c>
      <c r="D8" s="7"/>
      <c r="E8" s="9"/>
      <c r="F8" s="9"/>
      <c r="G8" s="9"/>
      <c r="H8" s="9"/>
      <c r="I8" s="9"/>
      <c r="J8" s="9"/>
      <c r="K8" s="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72"/>
  <sheetViews>
    <sheetView showGridLines="0" topLeftCell="A16" zoomScale="80" zoomScaleNormal="80" workbookViewId="0"/>
  </sheetViews>
  <sheetFormatPr baseColWidth="10" defaultRowHeight="14.25"/>
  <cols>
    <col min="1" max="1" width="11.42578125" style="20"/>
    <col min="2" max="2" width="17.7109375" style="20" customWidth="1"/>
    <col min="3" max="6" width="15.140625" style="20" customWidth="1"/>
    <col min="7" max="8" width="11.42578125" style="20"/>
    <col min="9" max="9" width="25.85546875" style="20" bestFit="1" customWidth="1"/>
    <col min="10" max="13" width="15.140625" style="20" customWidth="1"/>
    <col min="14" max="16384" width="11.42578125" style="20"/>
  </cols>
  <sheetData>
    <row r="10" spans="2:13" ht="34.5" customHeight="1">
      <c r="B10" s="93" t="s">
        <v>15</v>
      </c>
      <c r="C10" s="92" t="s">
        <v>28</v>
      </c>
      <c r="D10" s="92"/>
      <c r="E10" s="92"/>
      <c r="F10" s="92"/>
      <c r="I10" s="93"/>
      <c r="J10" s="89"/>
      <c r="K10" s="89"/>
      <c r="L10" s="89"/>
      <c r="M10" s="89"/>
    </row>
    <row r="11" spans="2:13" ht="34.5" customHeight="1" thickBot="1">
      <c r="B11" s="94"/>
      <c r="C11" s="52" t="s">
        <v>29</v>
      </c>
      <c r="D11" s="52" t="s">
        <v>30</v>
      </c>
      <c r="E11" s="52" t="s">
        <v>31</v>
      </c>
      <c r="F11" s="52" t="s">
        <v>32</v>
      </c>
      <c r="I11" s="95"/>
      <c r="J11" s="30"/>
      <c r="K11" s="30"/>
      <c r="L11" s="30"/>
      <c r="M11" s="30"/>
    </row>
    <row r="12" spans="2:13" ht="42" customHeight="1">
      <c r="B12" s="24" t="s">
        <v>33</v>
      </c>
      <c r="C12" s="53">
        <v>12</v>
      </c>
      <c r="D12" s="53">
        <v>10</v>
      </c>
      <c r="E12" s="53">
        <v>8</v>
      </c>
      <c r="F12" s="53">
        <v>6</v>
      </c>
      <c r="I12" s="25"/>
      <c r="J12" s="54"/>
      <c r="K12" s="54"/>
      <c r="L12" s="54"/>
      <c r="M12" s="54"/>
    </row>
    <row r="13" spans="2:13" ht="42" customHeight="1">
      <c r="B13" s="23" t="s">
        <v>34</v>
      </c>
      <c r="C13" s="53">
        <v>6</v>
      </c>
      <c r="D13" s="53">
        <v>5</v>
      </c>
      <c r="E13" s="53">
        <v>6</v>
      </c>
      <c r="F13" s="53">
        <v>4</v>
      </c>
      <c r="I13" s="25"/>
      <c r="J13" s="54"/>
      <c r="K13" s="54"/>
      <c r="L13" s="54"/>
      <c r="M13" s="54"/>
    </row>
    <row r="14" spans="2:13" ht="42" customHeight="1">
      <c r="B14" s="26" t="s">
        <v>35</v>
      </c>
      <c r="C14" s="55">
        <v>6</v>
      </c>
      <c r="D14" s="55">
        <v>5</v>
      </c>
      <c r="E14" s="55">
        <v>5</v>
      </c>
      <c r="F14" s="55">
        <v>6</v>
      </c>
      <c r="I14" s="25"/>
      <c r="J14" s="54"/>
      <c r="K14" s="54"/>
      <c r="L14" s="54"/>
      <c r="M14" s="54"/>
    </row>
    <row r="15" spans="2:13">
      <c r="B15" s="31"/>
      <c r="C15" s="31"/>
      <c r="D15" s="31"/>
      <c r="E15" s="31"/>
      <c r="F15" s="31"/>
      <c r="I15" s="31"/>
      <c r="J15" s="31"/>
      <c r="K15" s="31"/>
      <c r="L15" s="31"/>
      <c r="M15" s="31"/>
    </row>
    <row r="19" spans="2:13" ht="34.5" customHeight="1" thickBot="1">
      <c r="B19" s="45"/>
      <c r="C19" s="30"/>
      <c r="D19" s="30"/>
      <c r="E19" s="30"/>
      <c r="F19" s="30"/>
      <c r="I19" s="56" t="s">
        <v>28</v>
      </c>
      <c r="J19" s="52" t="s">
        <v>29</v>
      </c>
      <c r="K19" s="52" t="s">
        <v>30</v>
      </c>
      <c r="L19" s="52" t="s">
        <v>31</v>
      </c>
      <c r="M19" s="52" t="s">
        <v>32</v>
      </c>
    </row>
    <row r="20" spans="2:13" ht="42" customHeight="1">
      <c r="B20" s="25"/>
      <c r="C20" s="54"/>
      <c r="D20" s="54"/>
      <c r="E20" s="54"/>
      <c r="F20" s="54"/>
      <c r="I20" s="57" t="s">
        <v>36</v>
      </c>
      <c r="J20" s="53">
        <v>9</v>
      </c>
      <c r="K20" s="27">
        <v>8.5</v>
      </c>
      <c r="L20" s="53">
        <v>8</v>
      </c>
      <c r="M20" s="53">
        <v>7</v>
      </c>
    </row>
    <row r="21" spans="2:13" ht="42" customHeight="1">
      <c r="B21" s="25"/>
      <c r="C21" s="54"/>
      <c r="D21" s="54"/>
      <c r="E21" s="54"/>
      <c r="F21" s="54"/>
      <c r="I21" s="26"/>
      <c r="J21" s="55"/>
      <c r="K21" s="55"/>
      <c r="L21" s="55"/>
      <c r="M21" s="55"/>
    </row>
    <row r="22" spans="2:13" ht="34.5" customHeight="1" thickBot="1">
      <c r="B22" s="45"/>
      <c r="C22" s="30"/>
      <c r="D22" s="30"/>
      <c r="E22" s="30"/>
      <c r="F22" s="30"/>
      <c r="I22" s="56" t="s">
        <v>28</v>
      </c>
      <c r="J22" s="52" t="s">
        <v>29</v>
      </c>
      <c r="K22" s="52" t="s">
        <v>30</v>
      </c>
      <c r="L22" s="52" t="s">
        <v>31</v>
      </c>
      <c r="M22" s="52" t="s">
        <v>32</v>
      </c>
    </row>
    <row r="23" spans="2:13" ht="42" customHeight="1">
      <c r="B23" s="25"/>
      <c r="C23" s="54"/>
      <c r="D23" s="54"/>
      <c r="E23" s="54"/>
      <c r="F23" s="54"/>
      <c r="I23" s="58" t="s">
        <v>37</v>
      </c>
      <c r="J23" s="27">
        <v>7.5</v>
      </c>
      <c r="K23" s="53">
        <v>7</v>
      </c>
      <c r="L23" s="53">
        <v>7</v>
      </c>
      <c r="M23" s="53">
        <v>7</v>
      </c>
    </row>
    <row r="24" spans="2:13">
      <c r="B24" s="31"/>
      <c r="C24" s="31"/>
      <c r="D24" s="31"/>
      <c r="E24" s="31"/>
      <c r="F24" s="31"/>
    </row>
    <row r="25" spans="2:13">
      <c r="B25" s="31"/>
      <c r="C25" s="31"/>
      <c r="D25" s="31"/>
      <c r="E25" s="31"/>
      <c r="F25" s="31"/>
    </row>
    <row r="26" spans="2:13">
      <c r="B26" s="31"/>
      <c r="C26" s="31"/>
      <c r="D26" s="31"/>
      <c r="E26" s="31"/>
      <c r="F26" s="31"/>
    </row>
    <row r="27" spans="2:13" ht="34.5" customHeight="1">
      <c r="B27" s="93"/>
      <c r="C27" s="89"/>
      <c r="D27" s="89"/>
      <c r="E27" s="89"/>
      <c r="F27" s="89"/>
      <c r="I27" s="90" t="s">
        <v>38</v>
      </c>
      <c r="J27" s="92" t="s">
        <v>28</v>
      </c>
      <c r="K27" s="92"/>
      <c r="L27" s="92"/>
      <c r="M27" s="92"/>
    </row>
    <row r="28" spans="2:13" ht="34.5" customHeight="1" thickBot="1">
      <c r="B28" s="95"/>
      <c r="C28" s="30"/>
      <c r="D28" s="30"/>
      <c r="E28" s="30"/>
      <c r="F28" s="30"/>
      <c r="I28" s="91"/>
      <c r="J28" s="52" t="s">
        <v>29</v>
      </c>
      <c r="K28" s="52" t="s">
        <v>30</v>
      </c>
      <c r="L28" s="52" t="s">
        <v>31</v>
      </c>
      <c r="M28" s="52" t="s">
        <v>32</v>
      </c>
    </row>
    <row r="29" spans="2:13" ht="42" customHeight="1">
      <c r="B29" s="25"/>
      <c r="C29" s="54"/>
      <c r="D29" s="54"/>
      <c r="E29" s="54"/>
      <c r="F29" s="54"/>
      <c r="I29" s="23" t="s">
        <v>39</v>
      </c>
      <c r="J29" s="27">
        <v>3.5</v>
      </c>
      <c r="K29" s="27">
        <v>3.5</v>
      </c>
      <c r="L29" s="53">
        <v>3</v>
      </c>
      <c r="M29" s="59">
        <v>0</v>
      </c>
    </row>
    <row r="30" spans="2:13" ht="42" customHeight="1">
      <c r="B30" s="25"/>
      <c r="C30" s="54"/>
      <c r="D30" s="54"/>
      <c r="E30" s="54"/>
      <c r="F30" s="54"/>
      <c r="I30" s="23" t="s">
        <v>40</v>
      </c>
      <c r="J30" s="27">
        <v>3.5</v>
      </c>
      <c r="K30" s="27">
        <v>3.5</v>
      </c>
      <c r="L30" s="53">
        <v>3</v>
      </c>
      <c r="M30" s="53">
        <v>120</v>
      </c>
    </row>
    <row r="31" spans="2:13" ht="42" customHeight="1">
      <c r="B31" s="25"/>
      <c r="C31" s="54"/>
      <c r="D31" s="54"/>
      <c r="E31" s="54"/>
      <c r="F31" s="54"/>
      <c r="I31" s="23" t="s">
        <v>41</v>
      </c>
      <c r="J31" s="27">
        <v>3.5</v>
      </c>
      <c r="K31" s="27">
        <v>3.5</v>
      </c>
      <c r="L31" s="53">
        <v>3</v>
      </c>
      <c r="M31" s="59">
        <v>0</v>
      </c>
    </row>
    <row r="32" spans="2:13">
      <c r="B32" s="31"/>
      <c r="C32" s="31"/>
      <c r="D32" s="31"/>
      <c r="E32" s="31"/>
      <c r="F32" s="31"/>
    </row>
    <row r="33" spans="2:6">
      <c r="B33" s="31"/>
      <c r="C33" s="31"/>
      <c r="D33" s="31"/>
      <c r="E33" s="31"/>
      <c r="F33" s="31"/>
    </row>
    <row r="34" spans="2:6">
      <c r="B34" s="31"/>
      <c r="C34" s="31"/>
      <c r="D34" s="31"/>
      <c r="E34" s="31"/>
      <c r="F34" s="31"/>
    </row>
    <row r="35" spans="2:6">
      <c r="B35" s="31"/>
      <c r="C35" s="31"/>
      <c r="D35" s="31"/>
      <c r="E35" s="31"/>
      <c r="F35" s="31"/>
    </row>
    <row r="36" spans="2:6">
      <c r="B36" s="31"/>
      <c r="C36" s="31"/>
      <c r="D36" s="31"/>
      <c r="E36" s="31"/>
      <c r="F36" s="31"/>
    </row>
    <row r="37" spans="2:6">
      <c r="B37" s="31"/>
      <c r="C37" s="31"/>
      <c r="D37" s="31"/>
      <c r="E37" s="31"/>
      <c r="F37" s="31"/>
    </row>
    <row r="38" spans="2:6">
      <c r="B38" s="31"/>
      <c r="C38" s="31"/>
      <c r="D38" s="31"/>
      <c r="E38" s="31"/>
      <c r="F38" s="31"/>
    </row>
    <row r="39" spans="2:6">
      <c r="B39" s="31"/>
      <c r="C39" s="31"/>
      <c r="D39" s="31"/>
      <c r="E39" s="31"/>
      <c r="F39" s="31"/>
    </row>
    <row r="40" spans="2:6">
      <c r="B40" s="31"/>
      <c r="C40" s="31"/>
      <c r="D40" s="31"/>
      <c r="E40" s="31"/>
      <c r="F40" s="31"/>
    </row>
    <row r="41" spans="2:6">
      <c r="B41" s="31"/>
      <c r="C41" s="31"/>
      <c r="D41" s="31"/>
      <c r="E41" s="31"/>
      <c r="F41" s="31"/>
    </row>
    <row r="42" spans="2:6">
      <c r="B42" s="31"/>
      <c r="C42" s="31"/>
      <c r="D42" s="31"/>
      <c r="E42" s="31"/>
      <c r="F42" s="31"/>
    </row>
    <row r="43" spans="2:6">
      <c r="B43" s="31"/>
      <c r="C43" s="31"/>
      <c r="D43" s="31"/>
      <c r="E43" s="31"/>
      <c r="F43" s="31"/>
    </row>
    <row r="44" spans="2:6">
      <c r="B44" s="31"/>
      <c r="C44" s="31"/>
      <c r="D44" s="31"/>
      <c r="E44" s="31"/>
      <c r="F44" s="31"/>
    </row>
    <row r="45" spans="2:6">
      <c r="B45" s="31"/>
      <c r="C45" s="31"/>
      <c r="D45" s="31"/>
      <c r="E45" s="31"/>
      <c r="F45" s="31"/>
    </row>
    <row r="46" spans="2:6">
      <c r="B46" s="31"/>
      <c r="C46" s="31"/>
      <c r="D46" s="31"/>
      <c r="E46" s="31"/>
      <c r="F46" s="31"/>
    </row>
    <row r="47" spans="2:6">
      <c r="B47" s="31"/>
      <c r="C47" s="31"/>
      <c r="D47" s="31"/>
      <c r="E47" s="31"/>
      <c r="F47" s="31"/>
    </row>
    <row r="48" spans="2:6">
      <c r="B48" s="31"/>
      <c r="C48" s="31"/>
      <c r="D48" s="31"/>
      <c r="E48" s="31"/>
      <c r="F48" s="31"/>
    </row>
    <row r="49" spans="2:6">
      <c r="B49" s="31"/>
      <c r="C49" s="31"/>
      <c r="D49" s="31"/>
      <c r="E49" s="31"/>
      <c r="F49" s="31"/>
    </row>
    <row r="50" spans="2:6">
      <c r="B50" s="31"/>
      <c r="C50" s="31"/>
      <c r="D50" s="31"/>
      <c r="E50" s="31"/>
      <c r="F50" s="31"/>
    </row>
    <row r="51" spans="2:6">
      <c r="B51" s="31"/>
      <c r="C51" s="31"/>
      <c r="D51" s="31"/>
      <c r="E51" s="31"/>
      <c r="F51" s="31"/>
    </row>
    <row r="52" spans="2:6">
      <c r="B52" s="31"/>
      <c r="C52" s="31"/>
      <c r="D52" s="31"/>
      <c r="E52" s="31"/>
      <c r="F52" s="31"/>
    </row>
    <row r="53" spans="2:6">
      <c r="B53" s="31"/>
      <c r="C53" s="31"/>
      <c r="D53" s="31"/>
      <c r="E53" s="31"/>
      <c r="F53" s="31"/>
    </row>
    <row r="54" spans="2:6">
      <c r="B54" s="31"/>
      <c r="C54" s="31"/>
      <c r="D54" s="31"/>
      <c r="E54" s="31"/>
      <c r="F54" s="31"/>
    </row>
    <row r="55" spans="2:6">
      <c r="B55" s="31"/>
      <c r="C55" s="31"/>
      <c r="D55" s="31"/>
      <c r="E55" s="31"/>
      <c r="F55" s="31"/>
    </row>
    <row r="56" spans="2:6">
      <c r="B56" s="31"/>
      <c r="C56" s="31"/>
      <c r="D56" s="31"/>
      <c r="E56" s="31"/>
      <c r="F56" s="31"/>
    </row>
    <row r="57" spans="2:6">
      <c r="B57" s="31"/>
      <c r="C57" s="31"/>
      <c r="D57" s="31"/>
      <c r="E57" s="31"/>
      <c r="F57" s="31"/>
    </row>
    <row r="58" spans="2:6">
      <c r="B58" s="31"/>
      <c r="C58" s="31"/>
      <c r="D58" s="31"/>
      <c r="E58" s="31"/>
      <c r="F58" s="31"/>
    </row>
    <row r="59" spans="2:6">
      <c r="B59" s="31"/>
      <c r="C59" s="31"/>
      <c r="D59" s="31"/>
      <c r="E59" s="31"/>
      <c r="F59" s="31"/>
    </row>
    <row r="60" spans="2:6">
      <c r="B60" s="31"/>
      <c r="C60" s="31"/>
      <c r="D60" s="31"/>
      <c r="E60" s="31"/>
      <c r="F60" s="31"/>
    </row>
    <row r="61" spans="2:6">
      <c r="B61" s="31"/>
      <c r="C61" s="31"/>
      <c r="D61" s="31"/>
      <c r="E61" s="31"/>
      <c r="F61" s="31"/>
    </row>
    <row r="62" spans="2:6">
      <c r="B62" s="31"/>
      <c r="C62" s="31"/>
      <c r="D62" s="31"/>
      <c r="E62" s="31"/>
      <c r="F62" s="31"/>
    </row>
    <row r="63" spans="2:6">
      <c r="B63" s="31"/>
      <c r="C63" s="31"/>
      <c r="D63" s="31"/>
      <c r="E63" s="31"/>
      <c r="F63" s="31"/>
    </row>
    <row r="64" spans="2:6">
      <c r="B64" s="31"/>
      <c r="C64" s="31"/>
      <c r="D64" s="31"/>
      <c r="E64" s="31"/>
      <c r="F64" s="31"/>
    </row>
    <row r="65" spans="2:6">
      <c r="B65" s="31"/>
      <c r="C65" s="31"/>
      <c r="D65" s="31"/>
      <c r="E65" s="31"/>
      <c r="F65" s="31"/>
    </row>
    <row r="66" spans="2:6">
      <c r="B66" s="31"/>
      <c r="C66" s="31"/>
      <c r="D66" s="31"/>
      <c r="E66" s="31"/>
      <c r="F66" s="31"/>
    </row>
    <row r="67" spans="2:6">
      <c r="B67" s="31"/>
      <c r="C67" s="31"/>
      <c r="D67" s="31"/>
      <c r="E67" s="31"/>
      <c r="F67" s="31"/>
    </row>
    <row r="68" spans="2:6">
      <c r="B68" s="31"/>
      <c r="C68" s="31"/>
      <c r="D68" s="31"/>
      <c r="E68" s="31"/>
      <c r="F68" s="31"/>
    </row>
    <row r="69" spans="2:6">
      <c r="B69" s="31"/>
      <c r="C69" s="31"/>
      <c r="D69" s="31"/>
      <c r="E69" s="31"/>
      <c r="F69" s="31"/>
    </row>
    <row r="70" spans="2:6">
      <c r="B70" s="31"/>
      <c r="C70" s="31"/>
      <c r="D70" s="31"/>
      <c r="E70" s="31"/>
      <c r="F70" s="31"/>
    </row>
    <row r="71" spans="2:6">
      <c r="B71" s="31"/>
      <c r="C71" s="31"/>
      <c r="D71" s="31"/>
      <c r="E71" s="31"/>
      <c r="F71" s="31"/>
    </row>
    <row r="72" spans="2:6">
      <c r="B72" s="31"/>
      <c r="C72" s="31"/>
      <c r="D72" s="31"/>
      <c r="E72" s="31"/>
      <c r="F72" s="31"/>
    </row>
  </sheetData>
  <mergeCells count="8">
    <mergeCell ref="J10:M10"/>
    <mergeCell ref="I27:I28"/>
    <mergeCell ref="J27:M27"/>
    <mergeCell ref="B10:B11"/>
    <mergeCell ref="C10:F10"/>
    <mergeCell ref="B27:B28"/>
    <mergeCell ref="C27:F27"/>
    <mergeCell ref="I10:I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43"/>
  <sheetViews>
    <sheetView showGridLines="0" tabSelected="1" zoomScale="80" zoomScaleNormal="80" workbookViewId="0">
      <selection activeCell="F26" sqref="F26"/>
    </sheetView>
  </sheetViews>
  <sheetFormatPr baseColWidth="10" defaultRowHeight="14.25"/>
  <cols>
    <col min="1" max="3" width="11.42578125" style="1"/>
    <col min="4" max="5" width="10" style="1" customWidth="1"/>
    <col min="6" max="9" width="8.28515625" style="1" customWidth="1"/>
    <col min="10" max="10" width="10" style="1" customWidth="1"/>
    <col min="11" max="11" width="15.28515625" style="1" bestFit="1" customWidth="1"/>
    <col min="12" max="14" width="15.42578125" style="1" customWidth="1"/>
    <col min="15" max="16384" width="11.42578125" style="1"/>
  </cols>
  <sheetData>
    <row r="1" spans="4:14" ht="17.25">
      <c r="K1" s="14" t="s">
        <v>3</v>
      </c>
      <c r="L1" s="14" t="s">
        <v>3</v>
      </c>
      <c r="M1" s="14" t="s">
        <v>3</v>
      </c>
      <c r="N1" s="14" t="s">
        <v>3</v>
      </c>
    </row>
    <row r="2" spans="4:14" ht="25.5" customHeight="1">
      <c r="E2" s="5"/>
      <c r="F2" s="15"/>
      <c r="G2" s="16"/>
      <c r="H2" s="15"/>
      <c r="I2" s="16"/>
      <c r="J2" s="15"/>
      <c r="K2" s="17">
        <v>1</v>
      </c>
      <c r="L2" s="17">
        <v>0</v>
      </c>
      <c r="M2" s="17">
        <v>0.5</v>
      </c>
      <c r="N2" s="17">
        <v>-1</v>
      </c>
    </row>
    <row r="3" spans="4:14" ht="25.5" customHeight="1">
      <c r="D3" s="14"/>
      <c r="E3" s="14"/>
      <c r="F3" s="14"/>
      <c r="G3" s="14"/>
      <c r="H3" s="14"/>
      <c r="I3" s="14"/>
      <c r="J3" s="14" t="s">
        <v>8</v>
      </c>
      <c r="K3" s="14" t="s">
        <v>9</v>
      </c>
      <c r="L3" s="14"/>
      <c r="M3" s="14"/>
      <c r="N3" s="14"/>
    </row>
    <row r="4" spans="4:14">
      <c r="D4" s="17"/>
      <c r="E4" s="17"/>
      <c r="F4" s="13"/>
      <c r="G4" s="2"/>
      <c r="H4" s="13"/>
      <c r="I4" s="2"/>
      <c r="J4" s="18">
        <f>(D4*F4)+(E4*H4)</f>
        <v>0</v>
      </c>
      <c r="K4" s="19">
        <f>0.02+0.75*J4</f>
        <v>0.02</v>
      </c>
      <c r="L4" s="19"/>
      <c r="M4" s="19"/>
      <c r="N4" s="19"/>
    </row>
    <row r="5" spans="4:14">
      <c r="D5" s="17"/>
      <c r="E5" s="17"/>
      <c r="F5" s="13"/>
      <c r="G5" s="2"/>
      <c r="H5" s="13"/>
      <c r="I5" s="2"/>
      <c r="J5" s="18">
        <v>0.01</v>
      </c>
      <c r="K5" s="19">
        <f t="shared" ref="K5:K18" si="0">0.02+0.75*J5</f>
        <v>2.75E-2</v>
      </c>
      <c r="L5" s="19"/>
      <c r="M5" s="19"/>
      <c r="N5" s="19"/>
    </row>
    <row r="6" spans="4:14">
      <c r="D6" s="17"/>
      <c r="E6" s="17"/>
      <c r="F6" s="13"/>
      <c r="G6" s="2"/>
      <c r="H6" s="13"/>
      <c r="I6" s="2"/>
      <c r="J6" s="18">
        <v>0.02</v>
      </c>
      <c r="K6" s="19">
        <f t="shared" si="0"/>
        <v>3.5000000000000003E-2</v>
      </c>
      <c r="L6" s="19"/>
      <c r="M6" s="19"/>
      <c r="N6" s="19"/>
    </row>
    <row r="7" spans="4:14">
      <c r="D7" s="17"/>
      <c r="E7" s="17"/>
      <c r="F7" s="13"/>
      <c r="G7" s="2"/>
      <c r="H7" s="13"/>
      <c r="I7" s="2"/>
      <c r="J7" s="18">
        <v>0.03</v>
      </c>
      <c r="K7" s="19">
        <f t="shared" si="0"/>
        <v>4.2499999999999996E-2</v>
      </c>
      <c r="L7" s="19"/>
      <c r="M7" s="19"/>
      <c r="N7" s="19"/>
    </row>
    <row r="8" spans="4:14">
      <c r="D8" s="17"/>
      <c r="E8" s="17"/>
      <c r="F8" s="13"/>
      <c r="G8" s="2"/>
      <c r="H8" s="13"/>
      <c r="I8" s="2"/>
      <c r="J8" s="18">
        <v>0.04</v>
      </c>
      <c r="K8" s="19">
        <f t="shared" si="0"/>
        <v>0.05</v>
      </c>
      <c r="L8" s="19"/>
      <c r="M8" s="19"/>
      <c r="N8" s="19"/>
    </row>
    <row r="9" spans="4:14">
      <c r="D9" s="17"/>
      <c r="E9" s="17"/>
      <c r="F9" s="13"/>
      <c r="G9" s="2"/>
      <c r="H9" s="13"/>
      <c r="I9" s="2"/>
      <c r="J9" s="18">
        <v>0.05</v>
      </c>
      <c r="K9" s="19">
        <f t="shared" si="0"/>
        <v>5.7500000000000009E-2</v>
      </c>
      <c r="L9" s="19"/>
      <c r="M9" s="19"/>
      <c r="N9" s="19"/>
    </row>
    <row r="10" spans="4:14">
      <c r="D10" s="17"/>
      <c r="E10" s="17"/>
      <c r="F10" s="13"/>
      <c r="G10" s="2"/>
      <c r="H10" s="13"/>
      <c r="I10" s="2"/>
      <c r="J10" s="18">
        <v>0.06</v>
      </c>
      <c r="K10" s="19">
        <f t="shared" si="0"/>
        <v>6.5000000000000002E-2</v>
      </c>
      <c r="L10" s="19"/>
      <c r="M10" s="19"/>
      <c r="N10" s="19"/>
    </row>
    <row r="11" spans="4:14">
      <c r="D11" s="17"/>
      <c r="E11" s="17"/>
      <c r="F11" s="13"/>
      <c r="G11" s="2"/>
      <c r="H11" s="13"/>
      <c r="I11" s="2"/>
      <c r="J11" s="18">
        <v>7.0000000000000007E-2</v>
      </c>
      <c r="K11" s="19">
        <f t="shared" si="0"/>
        <v>7.2500000000000009E-2</v>
      </c>
      <c r="L11" s="19"/>
      <c r="M11" s="19"/>
      <c r="N11" s="19"/>
    </row>
    <row r="12" spans="4:14">
      <c r="D12" s="17"/>
      <c r="E12" s="17"/>
      <c r="F12" s="13"/>
      <c r="G12" s="2"/>
      <c r="H12" s="13"/>
      <c r="I12" s="2"/>
      <c r="J12" s="18">
        <v>0.08</v>
      </c>
      <c r="K12" s="19">
        <f t="shared" si="0"/>
        <v>0.08</v>
      </c>
      <c r="L12" s="19"/>
      <c r="M12" s="19"/>
      <c r="N12" s="19"/>
    </row>
    <row r="13" spans="4:14">
      <c r="D13" s="17"/>
      <c r="E13" s="17"/>
      <c r="F13" s="13"/>
      <c r="G13" s="2"/>
      <c r="H13" s="13"/>
      <c r="I13" s="2"/>
      <c r="J13" s="18">
        <v>0.09</v>
      </c>
      <c r="K13" s="19">
        <f t="shared" si="0"/>
        <v>8.7500000000000008E-2</v>
      </c>
      <c r="L13" s="19"/>
      <c r="M13" s="19"/>
      <c r="N13" s="19"/>
    </row>
    <row r="14" spans="4:14">
      <c r="D14" s="17"/>
      <c r="E14" s="17"/>
      <c r="F14" s="13"/>
      <c r="G14" s="2"/>
      <c r="H14" s="13"/>
      <c r="I14" s="2"/>
      <c r="J14" s="18">
        <v>0.1</v>
      </c>
      <c r="K14" s="19">
        <f t="shared" si="0"/>
        <v>9.5000000000000015E-2</v>
      </c>
      <c r="L14" s="19"/>
      <c r="M14" s="19"/>
      <c r="N14" s="19"/>
    </row>
    <row r="15" spans="4:14">
      <c r="D15" s="17"/>
      <c r="E15" s="17"/>
      <c r="F15" s="13"/>
      <c r="G15" s="2"/>
      <c r="H15" s="13"/>
      <c r="I15" s="2"/>
      <c r="J15" s="18">
        <v>0.11</v>
      </c>
      <c r="K15" s="19">
        <f t="shared" si="0"/>
        <v>0.10250000000000001</v>
      </c>
      <c r="L15" s="19"/>
      <c r="M15" s="19"/>
      <c r="N15" s="19"/>
    </row>
    <row r="16" spans="4:14">
      <c r="D16" s="17"/>
      <c r="E16" s="17"/>
      <c r="F16" s="13"/>
      <c r="G16" s="2"/>
      <c r="H16" s="13"/>
      <c r="I16" s="2"/>
      <c r="J16" s="18">
        <v>0.12</v>
      </c>
      <c r="K16" s="19">
        <f t="shared" si="0"/>
        <v>0.11</v>
      </c>
      <c r="L16" s="19"/>
      <c r="M16" s="19"/>
      <c r="N16" s="19"/>
    </row>
    <row r="17" spans="4:18">
      <c r="D17" s="17"/>
      <c r="E17" s="17"/>
      <c r="F17" s="13"/>
      <c r="G17" s="2"/>
      <c r="H17" s="13"/>
      <c r="I17" s="2"/>
      <c r="J17" s="18">
        <v>0.13</v>
      </c>
      <c r="K17" s="19">
        <f t="shared" si="0"/>
        <v>0.11750000000000001</v>
      </c>
      <c r="L17" s="19"/>
      <c r="M17" s="19"/>
      <c r="N17" s="19"/>
    </row>
    <row r="18" spans="4:18">
      <c r="D18" s="17"/>
      <c r="E18" s="17"/>
      <c r="F18" s="13"/>
      <c r="G18" s="2"/>
      <c r="H18" s="13"/>
      <c r="I18" s="2"/>
      <c r="J18" s="18">
        <v>0.14000000000000001</v>
      </c>
      <c r="K18" s="19">
        <f t="shared" si="0"/>
        <v>0.125</v>
      </c>
      <c r="L18" s="19"/>
      <c r="M18" s="19"/>
      <c r="N18" s="19"/>
    </row>
    <row r="19" spans="4:18">
      <c r="D19" s="17"/>
      <c r="E19" s="17"/>
      <c r="F19" s="13"/>
      <c r="G19" s="2"/>
      <c r="H19" s="13"/>
      <c r="I19" s="2"/>
      <c r="J19" s="18"/>
      <c r="K19" s="19"/>
      <c r="L19" s="19"/>
      <c r="M19" s="19"/>
      <c r="N19" s="19"/>
    </row>
    <row r="20" spans="4:18">
      <c r="D20" s="17"/>
      <c r="E20" s="17"/>
      <c r="F20" s="13"/>
      <c r="G20" s="2"/>
      <c r="H20" s="13"/>
      <c r="I20" s="2"/>
      <c r="J20" s="18"/>
      <c r="K20" s="19"/>
      <c r="L20" s="29"/>
      <c r="M20" s="19"/>
      <c r="N20" s="19"/>
    </row>
    <row r="21" spans="4:18">
      <c r="D21" s="17"/>
      <c r="E21" s="17"/>
      <c r="F21" s="13"/>
      <c r="G21" s="2"/>
      <c r="H21" s="13"/>
      <c r="I21" s="2"/>
      <c r="J21" s="18"/>
      <c r="K21" s="19"/>
      <c r="L21" s="19"/>
      <c r="M21" s="19"/>
      <c r="N21" s="19"/>
    </row>
    <row r="22" spans="4:18">
      <c r="D22" s="17"/>
      <c r="E22" s="17"/>
      <c r="F22" s="13"/>
      <c r="G22" s="2"/>
      <c r="H22" s="13"/>
      <c r="I22" s="2"/>
      <c r="J22" s="18"/>
      <c r="K22" s="19"/>
      <c r="L22" s="19"/>
      <c r="M22" s="19"/>
      <c r="N22" s="19"/>
    </row>
    <row r="23" spans="4:18">
      <c r="D23" s="17"/>
      <c r="E23" s="17"/>
      <c r="F23" s="13"/>
      <c r="G23" s="2"/>
      <c r="H23" s="13"/>
      <c r="I23" s="2"/>
      <c r="J23" s="18"/>
      <c r="K23" s="19"/>
      <c r="L23" s="19"/>
      <c r="M23" s="19"/>
      <c r="N23" s="19"/>
    </row>
    <row r="24" spans="4:18">
      <c r="D24" s="17"/>
      <c r="E24" s="17"/>
      <c r="F24" s="13"/>
      <c r="G24" s="2"/>
      <c r="H24" s="13"/>
      <c r="I24" s="2"/>
      <c r="J24" s="18"/>
      <c r="K24" s="19"/>
      <c r="L24" s="19"/>
      <c r="M24" s="19"/>
      <c r="N24" s="19"/>
    </row>
    <row r="26" spans="4:18">
      <c r="F26" s="20" t="s">
        <v>7</v>
      </c>
    </row>
    <row r="27" spans="4:18">
      <c r="N27" s="21"/>
    </row>
    <row r="29" spans="4:18">
      <c r="Q29" s="20" t="s">
        <v>6</v>
      </c>
    </row>
    <row r="31" spans="4:18">
      <c r="Q31" s="28">
        <v>8.5000000000000006E-2</v>
      </c>
      <c r="R31" s="28">
        <f>0.02+0.75*Q31</f>
        <v>8.3750000000000005E-2</v>
      </c>
    </row>
    <row r="33" spans="14:16">
      <c r="N33" s="21"/>
    </row>
    <row r="37" spans="14:16">
      <c r="O37" s="20" t="s">
        <v>5</v>
      </c>
    </row>
    <row r="39" spans="14:16">
      <c r="O39" s="28">
        <v>0</v>
      </c>
      <c r="P39" s="28">
        <f>R31</f>
        <v>8.3750000000000005E-2</v>
      </c>
    </row>
    <row r="40" spans="14:16">
      <c r="O40" s="28">
        <v>8.5000000000000006E-2</v>
      </c>
      <c r="P40" s="28">
        <f>R31</f>
        <v>8.3750000000000005E-2</v>
      </c>
    </row>
    <row r="42" spans="14:16">
      <c r="O42" s="28">
        <v>8.5000000000000006E-2</v>
      </c>
      <c r="P42" s="28">
        <v>0</v>
      </c>
    </row>
    <row r="43" spans="14:16">
      <c r="O43" s="28">
        <v>8.5000000000000006E-2</v>
      </c>
      <c r="P43" s="28">
        <f>R31</f>
        <v>8.3750000000000005E-2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54"/>
  <sheetViews>
    <sheetView showGridLines="0" zoomScale="80" zoomScaleNormal="80" workbookViewId="0"/>
  </sheetViews>
  <sheetFormatPr baseColWidth="10" defaultRowHeight="14.25"/>
  <cols>
    <col min="1" max="3" width="11.42578125" style="20"/>
    <col min="4" max="5" width="10" style="20" customWidth="1"/>
    <col min="6" max="9" width="8.28515625" style="20" customWidth="1"/>
    <col min="10" max="10" width="10" style="20" customWidth="1"/>
    <col min="11" max="11" width="15.28515625" style="20" bestFit="1" customWidth="1"/>
    <col min="12" max="14" width="15.42578125" style="20" customWidth="1"/>
    <col min="15" max="16384" width="11.42578125" style="20"/>
  </cols>
  <sheetData>
    <row r="1" spans="4:14">
      <c r="K1" s="30"/>
      <c r="L1" s="30"/>
      <c r="M1" s="30"/>
      <c r="N1" s="30"/>
    </row>
    <row r="2" spans="4:14" ht="25.5" customHeight="1">
      <c r="E2" s="31"/>
      <c r="F2" s="32"/>
      <c r="G2" s="33"/>
      <c r="H2" s="32"/>
      <c r="I2" s="33"/>
      <c r="J2" s="32"/>
      <c r="K2" s="34"/>
      <c r="L2" s="34"/>
      <c r="M2" s="34"/>
      <c r="N2" s="34"/>
    </row>
    <row r="3" spans="4:14" ht="25.5" customHeight="1">
      <c r="D3" s="14"/>
      <c r="E3" s="14"/>
      <c r="F3" s="14"/>
      <c r="G3" s="14"/>
      <c r="H3" s="14"/>
      <c r="I3" s="14"/>
      <c r="J3" s="14" t="s">
        <v>8</v>
      </c>
      <c r="K3" s="14" t="s">
        <v>9</v>
      </c>
      <c r="L3" s="14"/>
      <c r="M3" s="14" t="s">
        <v>10</v>
      </c>
      <c r="N3" s="14"/>
    </row>
    <row r="4" spans="4:14">
      <c r="D4" s="35"/>
      <c r="E4" s="35"/>
      <c r="F4" s="36"/>
      <c r="G4" s="37"/>
      <c r="H4" s="36"/>
      <c r="I4" s="37"/>
      <c r="J4" s="38">
        <v>-0.1</v>
      </c>
      <c r="K4" s="39">
        <f>0.02+0.75*J4</f>
        <v>-5.5000000000000007E-2</v>
      </c>
      <c r="L4" s="39"/>
      <c r="M4" s="39">
        <v>-0.12</v>
      </c>
      <c r="N4" s="39"/>
    </row>
    <row r="5" spans="4:14">
      <c r="D5" s="35"/>
      <c r="E5" s="35"/>
      <c r="F5" s="36"/>
      <c r="G5" s="37"/>
      <c r="H5" s="36"/>
      <c r="I5" s="37"/>
      <c r="J5" s="38">
        <v>-0.09</v>
      </c>
      <c r="K5" s="39"/>
      <c r="L5" s="39"/>
      <c r="M5" s="39">
        <v>-0.08</v>
      </c>
      <c r="N5" s="39"/>
    </row>
    <row r="6" spans="4:14">
      <c r="D6" s="35"/>
      <c r="E6" s="35"/>
      <c r="F6" s="36"/>
      <c r="G6" s="37"/>
      <c r="H6" s="36"/>
      <c r="I6" s="37"/>
      <c r="J6" s="38">
        <v>-0.08</v>
      </c>
      <c r="K6" s="39"/>
      <c r="L6" s="39"/>
      <c r="M6" s="39">
        <v>-0.06</v>
      </c>
      <c r="N6" s="39"/>
    </row>
    <row r="7" spans="4:14">
      <c r="D7" s="35"/>
      <c r="E7" s="35"/>
      <c r="F7" s="36"/>
      <c r="G7" s="37"/>
      <c r="H7" s="36"/>
      <c r="I7" s="37"/>
      <c r="J7" s="38">
        <v>-7.0000000000000007E-2</v>
      </c>
      <c r="K7" s="39"/>
      <c r="L7" s="39"/>
      <c r="M7" s="39">
        <v>-0.09</v>
      </c>
      <c r="N7" s="39"/>
    </row>
    <row r="8" spans="4:14">
      <c r="D8" s="35"/>
      <c r="E8" s="35"/>
      <c r="F8" s="36"/>
      <c r="G8" s="37"/>
      <c r="H8" s="36"/>
      <c r="I8" s="37"/>
      <c r="J8" s="38">
        <v>-0.06</v>
      </c>
      <c r="K8" s="39"/>
      <c r="L8" s="39"/>
      <c r="M8" s="39">
        <v>-0.05</v>
      </c>
      <c r="N8" s="39"/>
    </row>
    <row r="9" spans="4:14">
      <c r="D9" s="35"/>
      <c r="E9" s="35"/>
      <c r="F9" s="36"/>
      <c r="G9" s="37"/>
      <c r="H9" s="36"/>
      <c r="I9" s="37"/>
      <c r="J9" s="38">
        <v>-0.05</v>
      </c>
      <c r="K9" s="39"/>
      <c r="L9" s="39"/>
      <c r="M9" s="39">
        <v>-0.06</v>
      </c>
      <c r="N9" s="39"/>
    </row>
    <row r="10" spans="4:14">
      <c r="D10" s="35"/>
      <c r="E10" s="35"/>
      <c r="F10" s="36"/>
      <c r="G10" s="37"/>
      <c r="H10" s="36"/>
      <c r="I10" s="37"/>
      <c r="J10" s="38">
        <v>-3.9999999999999897E-2</v>
      </c>
      <c r="K10" s="39"/>
      <c r="L10" s="39"/>
      <c r="M10" s="39">
        <v>-0.03</v>
      </c>
      <c r="N10" s="39"/>
    </row>
    <row r="11" spans="4:14">
      <c r="D11" s="35"/>
      <c r="E11" s="35"/>
      <c r="F11" s="36"/>
      <c r="G11" s="37"/>
      <c r="H11" s="36"/>
      <c r="I11" s="37"/>
      <c r="J11" s="38">
        <v>-2.9999999999999898E-2</v>
      </c>
      <c r="K11" s="39"/>
      <c r="L11" s="39"/>
      <c r="M11" s="39">
        <v>-0.03</v>
      </c>
      <c r="N11" s="39"/>
    </row>
    <row r="12" spans="4:14">
      <c r="D12" s="35"/>
      <c r="E12" s="35"/>
      <c r="F12" s="36"/>
      <c r="G12" s="37"/>
      <c r="H12" s="36"/>
      <c r="I12" s="37"/>
      <c r="J12" s="38">
        <v>-1.99999999999999E-2</v>
      </c>
      <c r="K12" s="39"/>
      <c r="L12" s="39"/>
      <c r="M12" s="39">
        <v>-0.04</v>
      </c>
      <c r="N12" s="39"/>
    </row>
    <row r="13" spans="4:14">
      <c r="D13" s="35"/>
      <c r="E13" s="35"/>
      <c r="F13" s="36"/>
      <c r="G13" s="37"/>
      <c r="H13" s="36"/>
      <c r="I13" s="37"/>
      <c r="J13" s="38">
        <v>-9.99999999999991E-3</v>
      </c>
      <c r="K13" s="39"/>
      <c r="L13" s="39"/>
      <c r="M13" s="39">
        <v>0.02</v>
      </c>
      <c r="N13" s="39"/>
    </row>
    <row r="14" spans="4:14">
      <c r="D14" s="35"/>
      <c r="E14" s="35"/>
      <c r="F14" s="36"/>
      <c r="G14" s="37"/>
      <c r="H14" s="36"/>
      <c r="I14" s="37"/>
      <c r="J14" s="38">
        <v>0</v>
      </c>
      <c r="K14" s="39"/>
      <c r="L14" s="39"/>
      <c r="M14" s="39">
        <v>0.02</v>
      </c>
      <c r="N14" s="39"/>
    </row>
    <row r="15" spans="4:14">
      <c r="D15" s="35"/>
      <c r="E15" s="35"/>
      <c r="F15" s="36"/>
      <c r="G15" s="37"/>
      <c r="H15" s="36"/>
      <c r="I15" s="37"/>
      <c r="J15" s="38">
        <v>0.01</v>
      </c>
      <c r="K15" s="39"/>
      <c r="L15" s="39"/>
      <c r="M15" s="39">
        <v>-0.01</v>
      </c>
      <c r="N15" s="39"/>
    </row>
    <row r="16" spans="4:14">
      <c r="D16" s="35"/>
      <c r="E16" s="35"/>
      <c r="F16" s="36"/>
      <c r="G16" s="37"/>
      <c r="H16" s="36"/>
      <c r="I16" s="37"/>
      <c r="J16" s="38">
        <v>0.02</v>
      </c>
      <c r="K16" s="39"/>
      <c r="L16" s="39"/>
      <c r="M16" s="39">
        <v>0.03</v>
      </c>
      <c r="N16" s="39"/>
    </row>
    <row r="17" spans="4:14">
      <c r="D17" s="35"/>
      <c r="E17" s="35"/>
      <c r="F17" s="36"/>
      <c r="G17" s="37"/>
      <c r="H17" s="36"/>
      <c r="I17" s="37"/>
      <c r="J17" s="38">
        <v>0.03</v>
      </c>
      <c r="K17" s="39"/>
      <c r="L17" s="39"/>
      <c r="M17" s="39">
        <v>0.04</v>
      </c>
      <c r="N17" s="39"/>
    </row>
    <row r="18" spans="4:14">
      <c r="D18" s="35"/>
      <c r="E18" s="35"/>
      <c r="F18" s="36"/>
      <c r="G18" s="37"/>
      <c r="H18" s="36"/>
      <c r="I18" s="37"/>
      <c r="J18" s="38">
        <v>0.04</v>
      </c>
      <c r="K18" s="39"/>
      <c r="L18" s="39"/>
      <c r="M18" s="39">
        <v>3.5000000000000003E-2</v>
      </c>
      <c r="N18" s="39"/>
    </row>
    <row r="19" spans="4:14">
      <c r="D19" s="35"/>
      <c r="E19" s="35"/>
      <c r="F19" s="36"/>
      <c r="G19" s="37"/>
      <c r="H19" s="36"/>
      <c r="I19" s="37"/>
      <c r="J19" s="38">
        <v>0.05</v>
      </c>
      <c r="K19" s="39"/>
      <c r="L19" s="39"/>
      <c r="M19" s="39">
        <v>5.5E-2</v>
      </c>
      <c r="N19" s="39"/>
    </row>
    <row r="20" spans="4:14">
      <c r="D20" s="35"/>
      <c r="E20" s="35"/>
      <c r="F20" s="36"/>
      <c r="G20" s="37"/>
      <c r="H20" s="36"/>
      <c r="I20" s="37"/>
      <c r="J20" s="38">
        <v>0.06</v>
      </c>
      <c r="K20" s="39"/>
      <c r="L20" s="39"/>
      <c r="M20" s="39">
        <v>6.5000000000000002E-2</v>
      </c>
      <c r="N20" s="39"/>
    </row>
    <row r="21" spans="4:14">
      <c r="D21" s="35"/>
      <c r="E21" s="35"/>
      <c r="F21" s="36"/>
      <c r="G21" s="37"/>
      <c r="H21" s="36"/>
      <c r="I21" s="37"/>
      <c r="J21" s="38">
        <v>7.0000000000000007E-2</v>
      </c>
      <c r="K21" s="39"/>
      <c r="L21" s="39"/>
      <c r="M21" s="39">
        <v>7.4999999999999997E-2</v>
      </c>
      <c r="N21" s="39"/>
    </row>
    <row r="22" spans="4:14">
      <c r="D22" s="35"/>
      <c r="E22" s="35"/>
      <c r="F22" s="36"/>
      <c r="G22" s="37"/>
      <c r="H22" s="36"/>
      <c r="I22" s="37"/>
      <c r="J22" s="38">
        <v>0.08</v>
      </c>
      <c r="K22" s="39"/>
      <c r="L22" s="39"/>
      <c r="M22" s="39">
        <v>8.5000000000000006E-2</v>
      </c>
      <c r="N22" s="39"/>
    </row>
    <row r="23" spans="4:14">
      <c r="D23" s="35"/>
      <c r="E23" s="35"/>
      <c r="F23" s="36"/>
      <c r="G23" s="37"/>
      <c r="H23" s="36"/>
      <c r="I23" s="37"/>
      <c r="J23" s="38">
        <v>0.09</v>
      </c>
      <c r="K23" s="39"/>
      <c r="L23" s="39"/>
      <c r="M23" s="39">
        <v>0.09</v>
      </c>
      <c r="N23" s="39"/>
    </row>
    <row r="24" spans="4:14">
      <c r="D24" s="35"/>
      <c r="E24" s="35"/>
      <c r="F24" s="36"/>
      <c r="G24" s="37"/>
      <c r="H24" s="36"/>
      <c r="I24" s="37"/>
      <c r="J24" s="38">
        <v>0.1</v>
      </c>
      <c r="K24" s="39"/>
      <c r="L24" s="39"/>
      <c r="M24" s="39">
        <v>0.09</v>
      </c>
      <c r="N24" s="39"/>
    </row>
    <row r="25" spans="4:14">
      <c r="D25" s="35"/>
      <c r="E25" s="35"/>
      <c r="F25" s="36"/>
      <c r="G25" s="37"/>
      <c r="H25" s="36"/>
      <c r="I25" s="37"/>
      <c r="J25" s="38">
        <v>0.11</v>
      </c>
      <c r="K25" s="39"/>
      <c r="L25" s="39"/>
      <c r="M25" s="39">
        <v>0.1</v>
      </c>
      <c r="N25" s="39"/>
    </row>
    <row r="26" spans="4:14">
      <c r="D26" s="35"/>
      <c r="E26" s="35"/>
      <c r="F26" s="36"/>
      <c r="G26" s="37"/>
      <c r="H26" s="36"/>
      <c r="I26" s="37"/>
      <c r="J26" s="38">
        <v>0.12</v>
      </c>
      <c r="K26" s="39"/>
      <c r="L26" s="39"/>
      <c r="M26" s="39">
        <v>0.13</v>
      </c>
      <c r="N26" s="39"/>
    </row>
    <row r="27" spans="4:14">
      <c r="D27" s="35"/>
      <c r="E27" s="35"/>
      <c r="F27" s="36"/>
      <c r="G27" s="37"/>
      <c r="H27" s="36"/>
      <c r="I27" s="37"/>
      <c r="J27" s="38">
        <v>0.13</v>
      </c>
      <c r="K27" s="39"/>
      <c r="L27" s="39"/>
      <c r="M27" s="39">
        <v>0.12</v>
      </c>
      <c r="N27" s="39"/>
    </row>
    <row r="28" spans="4:14">
      <c r="D28" s="35"/>
      <c r="E28" s="35"/>
      <c r="F28" s="36"/>
      <c r="G28" s="37"/>
      <c r="H28" s="36"/>
      <c r="I28" s="37"/>
      <c r="J28" s="38">
        <v>0.14000000000000001</v>
      </c>
      <c r="K28" s="39"/>
      <c r="L28" s="39"/>
      <c r="M28" s="39">
        <v>0.15</v>
      </c>
      <c r="N28" s="39"/>
    </row>
    <row r="29" spans="4:14">
      <c r="D29" s="35"/>
      <c r="E29" s="35"/>
      <c r="F29" s="36"/>
      <c r="G29" s="37"/>
      <c r="H29" s="36"/>
      <c r="I29" s="37"/>
      <c r="J29" s="38">
        <v>0.15</v>
      </c>
      <c r="K29" s="39"/>
      <c r="L29" s="39"/>
      <c r="M29" s="39">
        <v>0.13500000000000001</v>
      </c>
      <c r="N29" s="39"/>
    </row>
    <row r="30" spans="4:14">
      <c r="D30" s="35"/>
      <c r="E30" s="35"/>
      <c r="F30" s="36"/>
      <c r="G30" s="37"/>
      <c r="H30" s="36"/>
      <c r="I30" s="37"/>
      <c r="J30" s="38">
        <v>0.16</v>
      </c>
      <c r="K30" s="39"/>
      <c r="L30" s="39"/>
      <c r="M30" s="39">
        <v>0.17499999999999999</v>
      </c>
      <c r="N30" s="39"/>
    </row>
    <row r="31" spans="4:14">
      <c r="D31" s="35"/>
      <c r="E31" s="35"/>
      <c r="F31" s="36"/>
      <c r="G31" s="37"/>
      <c r="H31" s="36"/>
      <c r="I31" s="37"/>
      <c r="J31" s="38"/>
      <c r="K31" s="39"/>
      <c r="L31" s="39"/>
      <c r="M31" s="39"/>
      <c r="N31" s="39"/>
    </row>
    <row r="32" spans="4:14">
      <c r="D32" s="35"/>
      <c r="E32" s="35"/>
      <c r="F32" s="36"/>
      <c r="G32" s="37"/>
      <c r="H32" s="36"/>
      <c r="I32" s="37"/>
      <c r="J32" s="38"/>
      <c r="K32" s="39"/>
      <c r="L32" s="39"/>
      <c r="M32" s="41">
        <f>LINEST(M4:M30,J4:J30)</f>
        <v>1.0012210012210014</v>
      </c>
      <c r="N32" s="39"/>
    </row>
    <row r="33" spans="4:18">
      <c r="D33" s="35"/>
      <c r="E33" s="35"/>
      <c r="F33" s="36"/>
      <c r="G33" s="37"/>
      <c r="H33" s="36"/>
      <c r="I33" s="37"/>
      <c r="J33" s="38"/>
      <c r="K33" s="39"/>
      <c r="L33" s="39"/>
      <c r="M33" s="39"/>
      <c r="N33" s="39"/>
    </row>
    <row r="34" spans="4:18">
      <c r="D34" s="35"/>
      <c r="E34" s="35"/>
      <c r="F34" s="36"/>
      <c r="G34" s="37"/>
      <c r="H34" s="36"/>
      <c r="I34" s="37"/>
      <c r="J34" s="38"/>
      <c r="K34" s="39"/>
      <c r="L34" s="39"/>
      <c r="M34" s="39"/>
      <c r="N34" s="39"/>
    </row>
    <row r="35" spans="4:18">
      <c r="D35" s="35"/>
      <c r="E35" s="35"/>
      <c r="F35" s="36"/>
      <c r="G35" s="37"/>
      <c r="H35" s="36"/>
      <c r="I35" s="37"/>
      <c r="J35" s="38"/>
      <c r="K35" s="39"/>
      <c r="L35" s="39"/>
      <c r="M35" s="39"/>
      <c r="N35" s="39"/>
    </row>
    <row r="37" spans="4:18">
      <c r="F37" s="20" t="s">
        <v>7</v>
      </c>
    </row>
    <row r="38" spans="4:18">
      <c r="N38" s="21"/>
    </row>
    <row r="40" spans="4:18">
      <c r="Q40" s="20" t="s">
        <v>6</v>
      </c>
    </row>
    <row r="42" spans="4:18">
      <c r="Q42" s="40"/>
      <c r="R42" s="40"/>
    </row>
    <row r="44" spans="4:18">
      <c r="N44" s="21"/>
    </row>
    <row r="48" spans="4:18">
      <c r="O48" s="20" t="s">
        <v>5</v>
      </c>
    </row>
    <row r="50" spans="15:16">
      <c r="O50" s="40">
        <v>0</v>
      </c>
      <c r="P50" s="40">
        <f>O51</f>
        <v>0.1</v>
      </c>
    </row>
    <row r="51" spans="15:16">
      <c r="O51" s="40">
        <v>0.1</v>
      </c>
      <c r="P51" s="40">
        <f>O51</f>
        <v>0.1</v>
      </c>
    </row>
    <row r="53" spans="15:16">
      <c r="O53" s="40">
        <f>O51</f>
        <v>0.1</v>
      </c>
      <c r="P53" s="40">
        <v>0</v>
      </c>
    </row>
    <row r="54" spans="15:16">
      <c r="O54" s="40">
        <f>O53</f>
        <v>0.1</v>
      </c>
      <c r="P54" s="40">
        <f>O53</f>
        <v>0.1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53"/>
  <sheetViews>
    <sheetView showGridLines="0" zoomScale="80" zoomScaleNormal="80" workbookViewId="0"/>
  </sheetViews>
  <sheetFormatPr baseColWidth="10" defaultRowHeight="14.25"/>
  <cols>
    <col min="1" max="3" width="11.42578125" style="20"/>
    <col min="4" max="5" width="10" style="20" customWidth="1"/>
    <col min="6" max="9" width="8.28515625" style="20" customWidth="1"/>
    <col min="10" max="10" width="10" style="20" customWidth="1"/>
    <col min="11" max="11" width="15.28515625" style="20" bestFit="1" customWidth="1"/>
    <col min="12" max="14" width="15.42578125" style="20" customWidth="1"/>
    <col min="15" max="16384" width="11.42578125" style="20"/>
  </cols>
  <sheetData>
    <row r="1" spans="4:14">
      <c r="K1" s="30"/>
      <c r="L1" s="30"/>
      <c r="M1" s="30"/>
      <c r="N1" s="30"/>
    </row>
    <row r="2" spans="4:14" ht="25.5" customHeight="1">
      <c r="E2" s="31"/>
      <c r="F2" s="32"/>
      <c r="G2" s="33"/>
      <c r="H2" s="32"/>
      <c r="I2" s="33"/>
      <c r="J2" s="32"/>
      <c r="K2" s="34"/>
      <c r="L2" s="34"/>
      <c r="M2" s="34"/>
      <c r="N2" s="34"/>
    </row>
    <row r="3" spans="4:14" ht="25.5" customHeight="1">
      <c r="D3" s="14"/>
      <c r="E3" s="14"/>
      <c r="F3" s="14"/>
      <c r="G3" s="14"/>
      <c r="H3" s="14"/>
      <c r="I3" s="14"/>
      <c r="J3" s="14" t="s">
        <v>8</v>
      </c>
      <c r="K3" s="60" t="s">
        <v>10</v>
      </c>
      <c r="L3" s="14" t="s">
        <v>12</v>
      </c>
      <c r="M3" s="14" t="s">
        <v>11</v>
      </c>
      <c r="N3" s="14"/>
    </row>
    <row r="4" spans="4:14">
      <c r="D4" s="35"/>
      <c r="E4" s="35"/>
      <c r="F4" s="36"/>
      <c r="G4" s="37"/>
      <c r="H4" s="36"/>
      <c r="I4" s="37"/>
      <c r="J4" s="38">
        <v>-0.1</v>
      </c>
      <c r="K4" s="39">
        <f>J4</f>
        <v>-0.1</v>
      </c>
      <c r="L4" s="39">
        <v>-0.05</v>
      </c>
      <c r="M4" s="39">
        <v>-0.2</v>
      </c>
      <c r="N4" s="39"/>
    </row>
    <row r="5" spans="4:14">
      <c r="D5" s="35"/>
      <c r="E5" s="35"/>
      <c r="F5" s="36"/>
      <c r="G5" s="37"/>
      <c r="H5" s="36"/>
      <c r="I5" s="37"/>
      <c r="J5" s="38">
        <v>-0.09</v>
      </c>
      <c r="K5" s="39">
        <f t="shared" ref="K5:K29" si="0">J5</f>
        <v>-0.09</v>
      </c>
      <c r="L5" s="39">
        <v>-0.03</v>
      </c>
      <c r="M5" s="39">
        <v>-0.15</v>
      </c>
      <c r="N5" s="39"/>
    </row>
    <row r="6" spans="4:14">
      <c r="D6" s="35"/>
      <c r="E6" s="35"/>
      <c r="F6" s="36"/>
      <c r="G6" s="37"/>
      <c r="H6" s="36"/>
      <c r="I6" s="37"/>
      <c r="J6" s="38">
        <v>-0.08</v>
      </c>
      <c r="K6" s="39">
        <f t="shared" si="0"/>
        <v>-0.08</v>
      </c>
      <c r="L6" s="39">
        <v>-0.03</v>
      </c>
      <c r="M6" s="39">
        <v>-0.1</v>
      </c>
      <c r="N6" s="39"/>
    </row>
    <row r="7" spans="4:14">
      <c r="D7" s="35"/>
      <c r="E7" s="35"/>
      <c r="F7" s="36"/>
      <c r="G7" s="37"/>
      <c r="H7" s="36"/>
      <c r="I7" s="37"/>
      <c r="J7" s="38">
        <v>-7.0000000000000007E-2</v>
      </c>
      <c r="K7" s="39">
        <f t="shared" si="0"/>
        <v>-7.0000000000000007E-2</v>
      </c>
      <c r="L7" s="39">
        <v>-0.01</v>
      </c>
      <c r="M7" s="39">
        <v>-0.08</v>
      </c>
      <c r="N7" s="39"/>
    </row>
    <row r="8" spans="4:14">
      <c r="D8" s="35"/>
      <c r="E8" s="35"/>
      <c r="F8" s="36"/>
      <c r="G8" s="37"/>
      <c r="H8" s="36"/>
      <c r="I8" s="37"/>
      <c r="J8" s="38">
        <v>-0.06</v>
      </c>
      <c r="K8" s="39">
        <f t="shared" si="0"/>
        <v>-0.06</v>
      </c>
      <c r="L8" s="39">
        <v>0</v>
      </c>
      <c r="M8" s="39">
        <v>-7.0000000000000007E-2</v>
      </c>
      <c r="N8" s="39"/>
    </row>
    <row r="9" spans="4:14">
      <c r="D9" s="35"/>
      <c r="E9" s="35"/>
      <c r="F9" s="36"/>
      <c r="G9" s="37"/>
      <c r="H9" s="36"/>
      <c r="I9" s="37"/>
      <c r="J9" s="38">
        <v>-0.05</v>
      </c>
      <c r="K9" s="39">
        <f t="shared" si="0"/>
        <v>-0.05</v>
      </c>
      <c r="L9" s="39">
        <v>0.01</v>
      </c>
      <c r="M9" s="39">
        <v>-0.06</v>
      </c>
      <c r="N9" s="39"/>
    </row>
    <row r="10" spans="4:14">
      <c r="D10" s="35"/>
      <c r="E10" s="35"/>
      <c r="F10" s="36"/>
      <c r="G10" s="37"/>
      <c r="H10" s="36"/>
      <c r="I10" s="37"/>
      <c r="J10" s="38">
        <v>-3.9999999999999897E-2</v>
      </c>
      <c r="K10" s="39">
        <f t="shared" si="0"/>
        <v>-3.9999999999999897E-2</v>
      </c>
      <c r="L10" s="39">
        <v>0</v>
      </c>
      <c r="M10" s="39">
        <v>-0.03</v>
      </c>
      <c r="N10" s="39"/>
    </row>
    <row r="11" spans="4:14">
      <c r="D11" s="35"/>
      <c r="E11" s="35"/>
      <c r="F11" s="36"/>
      <c r="G11" s="37"/>
      <c r="H11" s="36"/>
      <c r="I11" s="37"/>
      <c r="J11" s="38">
        <v>-2.9999999999999898E-2</v>
      </c>
      <c r="K11" s="39">
        <f t="shared" si="0"/>
        <v>-2.9999999999999898E-2</v>
      </c>
      <c r="L11" s="39">
        <v>-0.01</v>
      </c>
      <c r="M11" s="39">
        <v>-0.03</v>
      </c>
      <c r="N11" s="39"/>
    </row>
    <row r="12" spans="4:14">
      <c r="D12" s="35"/>
      <c r="E12" s="35"/>
      <c r="F12" s="36"/>
      <c r="G12" s="37"/>
      <c r="H12" s="36"/>
      <c r="I12" s="37"/>
      <c r="J12" s="38">
        <v>-1.99999999999999E-2</v>
      </c>
      <c r="K12" s="39">
        <f t="shared" si="0"/>
        <v>-1.99999999999999E-2</v>
      </c>
      <c r="L12" s="39">
        <v>0.02</v>
      </c>
      <c r="M12" s="39">
        <v>-0.04</v>
      </c>
      <c r="N12" s="39"/>
    </row>
    <row r="13" spans="4:14">
      <c r="D13" s="35"/>
      <c r="E13" s="35"/>
      <c r="F13" s="36"/>
      <c r="G13" s="37"/>
      <c r="H13" s="36"/>
      <c r="I13" s="37"/>
      <c r="J13" s="38">
        <v>-9.99999999999991E-3</v>
      </c>
      <c r="K13" s="39">
        <f t="shared" si="0"/>
        <v>-9.99999999999991E-3</v>
      </c>
      <c r="L13" s="39">
        <v>0.02</v>
      </c>
      <c r="M13" s="39">
        <v>-0.05</v>
      </c>
      <c r="N13" s="39"/>
    </row>
    <row r="14" spans="4:14">
      <c r="D14" s="35"/>
      <c r="E14" s="35"/>
      <c r="F14" s="36"/>
      <c r="G14" s="37"/>
      <c r="H14" s="36"/>
      <c r="I14" s="37"/>
      <c r="J14" s="38">
        <v>0</v>
      </c>
      <c r="K14" s="39">
        <f t="shared" si="0"/>
        <v>0</v>
      </c>
      <c r="L14" s="39">
        <v>0.04</v>
      </c>
      <c r="M14" s="39">
        <v>-0.03</v>
      </c>
      <c r="N14" s="39"/>
    </row>
    <row r="15" spans="4:14">
      <c r="D15" s="35"/>
      <c r="E15" s="35"/>
      <c r="F15" s="36"/>
      <c r="G15" s="37"/>
      <c r="H15" s="36"/>
      <c r="I15" s="37"/>
      <c r="J15" s="38">
        <v>0.01</v>
      </c>
      <c r="K15" s="39">
        <f t="shared" si="0"/>
        <v>0.01</v>
      </c>
      <c r="L15" s="39">
        <v>0.03</v>
      </c>
      <c r="M15" s="39">
        <v>-0.01</v>
      </c>
      <c r="N15" s="39"/>
    </row>
    <row r="16" spans="4:14">
      <c r="D16" s="35"/>
      <c r="E16" s="35"/>
      <c r="F16" s="36"/>
      <c r="G16" s="37"/>
      <c r="H16" s="36"/>
      <c r="I16" s="37"/>
      <c r="J16" s="38">
        <v>0.02</v>
      </c>
      <c r="K16" s="39">
        <f t="shared" si="0"/>
        <v>0.02</v>
      </c>
      <c r="L16" s="39">
        <v>0.04</v>
      </c>
      <c r="M16" s="39">
        <v>-0.03</v>
      </c>
      <c r="N16" s="39"/>
    </row>
    <row r="17" spans="4:14">
      <c r="D17" s="35"/>
      <c r="E17" s="35"/>
      <c r="F17" s="36"/>
      <c r="G17" s="37"/>
      <c r="H17" s="36"/>
      <c r="I17" s="37"/>
      <c r="J17" s="38">
        <v>0.03</v>
      </c>
      <c r="K17" s="39">
        <f t="shared" si="0"/>
        <v>0.03</v>
      </c>
      <c r="L17" s="39">
        <v>0.03</v>
      </c>
      <c r="M17" s="39">
        <v>0.06</v>
      </c>
      <c r="N17" s="39"/>
    </row>
    <row r="18" spans="4:14">
      <c r="D18" s="35"/>
      <c r="E18" s="35"/>
      <c r="F18" s="36"/>
      <c r="G18" s="37"/>
      <c r="H18" s="36"/>
      <c r="I18" s="37"/>
      <c r="J18" s="38">
        <v>0.04</v>
      </c>
      <c r="K18" s="39">
        <f t="shared" si="0"/>
        <v>0.04</v>
      </c>
      <c r="L18" s="39">
        <v>0.04</v>
      </c>
      <c r="M18" s="39">
        <v>0.05</v>
      </c>
      <c r="N18" s="39"/>
    </row>
    <row r="19" spans="4:14">
      <c r="D19" s="35"/>
      <c r="E19" s="35"/>
      <c r="F19" s="36"/>
      <c r="G19" s="37"/>
      <c r="H19" s="36"/>
      <c r="I19" s="37"/>
      <c r="J19" s="38">
        <v>0.05</v>
      </c>
      <c r="K19" s="39">
        <f t="shared" si="0"/>
        <v>0.05</v>
      </c>
      <c r="L19" s="39">
        <v>0.05</v>
      </c>
      <c r="M19" s="39">
        <v>7.0000000000000007E-2</v>
      </c>
      <c r="N19" s="39"/>
    </row>
    <row r="20" spans="4:14">
      <c r="D20" s="35"/>
      <c r="E20" s="35"/>
      <c r="F20" s="36"/>
      <c r="G20" s="37"/>
      <c r="H20" s="36"/>
      <c r="I20" s="37"/>
      <c r="J20" s="38">
        <v>0.06</v>
      </c>
      <c r="K20" s="39">
        <f t="shared" si="0"/>
        <v>0.06</v>
      </c>
      <c r="L20" s="39">
        <v>0.05</v>
      </c>
      <c r="M20" s="39">
        <v>0.08</v>
      </c>
      <c r="N20" s="39"/>
    </row>
    <row r="21" spans="4:14">
      <c r="D21" s="35"/>
      <c r="E21" s="35"/>
      <c r="F21" s="36"/>
      <c r="G21" s="37"/>
      <c r="H21" s="36"/>
      <c r="I21" s="37"/>
      <c r="J21" s="38">
        <v>7.0000000000000007E-2</v>
      </c>
      <c r="K21" s="39">
        <f t="shared" si="0"/>
        <v>7.0000000000000007E-2</v>
      </c>
      <c r="L21" s="39">
        <v>0.05</v>
      </c>
      <c r="M21" s="39">
        <v>0.11</v>
      </c>
      <c r="N21" s="39"/>
    </row>
    <row r="22" spans="4:14">
      <c r="D22" s="35"/>
      <c r="E22" s="35"/>
      <c r="F22" s="36"/>
      <c r="G22" s="37"/>
      <c r="H22" s="36"/>
      <c r="I22" s="37"/>
      <c r="J22" s="38">
        <v>0.08</v>
      </c>
      <c r="K22" s="39">
        <f t="shared" si="0"/>
        <v>0.08</v>
      </c>
      <c r="L22" s="39">
        <v>0.06</v>
      </c>
      <c r="M22" s="39">
        <v>0.1</v>
      </c>
      <c r="N22" s="39"/>
    </row>
    <row r="23" spans="4:14">
      <c r="D23" s="35"/>
      <c r="E23" s="35"/>
      <c r="F23" s="36"/>
      <c r="G23" s="37"/>
      <c r="H23" s="36"/>
      <c r="I23" s="37"/>
      <c r="J23" s="38">
        <v>0.09</v>
      </c>
      <c r="K23" s="39">
        <f t="shared" si="0"/>
        <v>0.09</v>
      </c>
      <c r="L23" s="39">
        <v>7.0000000000000007E-2</v>
      </c>
      <c r="M23" s="39">
        <v>0.12</v>
      </c>
      <c r="N23" s="39"/>
    </row>
    <row r="24" spans="4:14">
      <c r="D24" s="35"/>
      <c r="E24" s="35"/>
      <c r="F24" s="36"/>
      <c r="G24" s="37"/>
      <c r="H24" s="36"/>
      <c r="I24" s="37"/>
      <c r="J24" s="38">
        <v>0.1</v>
      </c>
      <c r="K24" s="39">
        <f t="shared" si="0"/>
        <v>0.1</v>
      </c>
      <c r="L24" s="39">
        <v>7.0000000000000007E-2</v>
      </c>
      <c r="M24" s="39">
        <v>0.14000000000000001</v>
      </c>
      <c r="N24" s="39"/>
    </row>
    <row r="25" spans="4:14">
      <c r="D25" s="35"/>
      <c r="E25" s="35"/>
      <c r="F25" s="36"/>
      <c r="G25" s="37"/>
      <c r="H25" s="36"/>
      <c r="I25" s="37"/>
      <c r="J25" s="38">
        <v>0.11</v>
      </c>
      <c r="K25" s="39">
        <f t="shared" si="0"/>
        <v>0.11</v>
      </c>
      <c r="L25" s="39">
        <v>0.08</v>
      </c>
      <c r="M25" s="39">
        <v>0.16</v>
      </c>
      <c r="N25" s="39"/>
    </row>
    <row r="26" spans="4:14">
      <c r="D26" s="35"/>
      <c r="E26" s="35"/>
      <c r="F26" s="36"/>
      <c r="G26" s="37"/>
      <c r="H26" s="36"/>
      <c r="I26" s="37"/>
      <c r="J26" s="38">
        <v>0.12</v>
      </c>
      <c r="K26" s="39">
        <f t="shared" si="0"/>
        <v>0.12</v>
      </c>
      <c r="L26" s="39">
        <v>0.09</v>
      </c>
      <c r="M26" s="39">
        <v>0.19</v>
      </c>
      <c r="N26" s="39"/>
    </row>
    <row r="27" spans="4:14">
      <c r="D27" s="35"/>
      <c r="E27" s="35"/>
      <c r="F27" s="36"/>
      <c r="G27" s="37"/>
      <c r="H27" s="36"/>
      <c r="I27" s="37"/>
      <c r="J27" s="38">
        <v>0.13</v>
      </c>
      <c r="K27" s="39">
        <f t="shared" si="0"/>
        <v>0.13</v>
      </c>
      <c r="L27" s="39">
        <v>0.08</v>
      </c>
      <c r="M27" s="39">
        <v>0.2</v>
      </c>
      <c r="N27" s="39"/>
    </row>
    <row r="28" spans="4:14">
      <c r="D28" s="35"/>
      <c r="E28" s="35"/>
      <c r="F28" s="36"/>
      <c r="G28" s="37"/>
      <c r="H28" s="36"/>
      <c r="I28" s="37"/>
      <c r="J28" s="38">
        <v>0.14000000000000001</v>
      </c>
      <c r="K28" s="39">
        <f t="shared" si="0"/>
        <v>0.14000000000000001</v>
      </c>
      <c r="L28" s="39">
        <v>0.09</v>
      </c>
      <c r="M28" s="39">
        <v>0.18</v>
      </c>
      <c r="N28" s="39"/>
    </row>
    <row r="29" spans="4:14">
      <c r="D29" s="35"/>
      <c r="E29" s="35"/>
      <c r="F29" s="36"/>
      <c r="G29" s="37"/>
      <c r="H29" s="36"/>
      <c r="I29" s="37"/>
      <c r="J29" s="38">
        <v>0.15</v>
      </c>
      <c r="K29" s="39">
        <f t="shared" si="0"/>
        <v>0.15</v>
      </c>
      <c r="L29" s="39">
        <v>0.09</v>
      </c>
      <c r="M29" s="39">
        <v>0.24</v>
      </c>
      <c r="N29" s="39"/>
    </row>
    <row r="30" spans="4:14">
      <c r="D30" s="35"/>
      <c r="E30" s="35"/>
      <c r="F30" s="36"/>
      <c r="G30" s="37"/>
      <c r="H30" s="36"/>
      <c r="I30" s="37"/>
      <c r="J30" s="38"/>
      <c r="K30" s="39"/>
      <c r="L30" s="39"/>
      <c r="M30" s="39"/>
      <c r="N30" s="39"/>
    </row>
    <row r="31" spans="4:14">
      <c r="D31" s="35"/>
      <c r="E31" s="35"/>
      <c r="F31" s="36"/>
      <c r="G31" s="37"/>
      <c r="H31" s="36"/>
      <c r="I31" s="37"/>
      <c r="J31" s="38"/>
      <c r="K31" s="39"/>
      <c r="L31" s="41">
        <f>LINEST(L4:L29,J4:J29)</f>
        <v>0.5114529914529915</v>
      </c>
      <c r="M31" s="41">
        <f>LINEST(M4:M29,J4:J29)</f>
        <v>1.4817094017094021</v>
      </c>
      <c r="N31" s="39"/>
    </row>
    <row r="32" spans="4:14">
      <c r="D32" s="35"/>
      <c r="E32" s="35"/>
      <c r="F32" s="36"/>
      <c r="G32" s="37"/>
      <c r="H32" s="36"/>
      <c r="I32" s="37"/>
      <c r="J32" s="38"/>
      <c r="K32" s="39"/>
      <c r="L32" s="39"/>
      <c r="M32" s="39"/>
      <c r="N32" s="39"/>
    </row>
    <row r="33" spans="4:18">
      <c r="D33" s="35"/>
      <c r="E33" s="35"/>
      <c r="F33" s="36"/>
      <c r="G33" s="37"/>
      <c r="H33" s="36"/>
      <c r="I33" s="37"/>
      <c r="J33" s="38"/>
      <c r="K33" s="39"/>
      <c r="L33" s="39"/>
      <c r="M33" s="39"/>
      <c r="N33" s="39"/>
    </row>
    <row r="34" spans="4:18">
      <c r="D34" s="35"/>
      <c r="E34" s="35"/>
      <c r="F34" s="36"/>
      <c r="G34" s="37"/>
      <c r="H34" s="36"/>
      <c r="I34" s="37"/>
      <c r="J34" s="38"/>
      <c r="K34" s="39"/>
      <c r="L34" s="39"/>
      <c r="M34" s="39"/>
      <c r="N34" s="39"/>
    </row>
    <row r="36" spans="4:18">
      <c r="F36" s="20" t="s">
        <v>7</v>
      </c>
    </row>
    <row r="37" spans="4:18">
      <c r="N37" s="21"/>
    </row>
    <row r="39" spans="4:18">
      <c r="Q39" s="20" t="s">
        <v>6</v>
      </c>
    </row>
    <row r="41" spans="4:18">
      <c r="Q41" s="40"/>
      <c r="R41" s="40"/>
    </row>
    <row r="43" spans="4:18">
      <c r="N43" s="21"/>
    </row>
    <row r="47" spans="4:18">
      <c r="O47" s="20" t="s">
        <v>5</v>
      </c>
    </row>
    <row r="49" spans="15:16">
      <c r="O49" s="40">
        <v>0</v>
      </c>
      <c r="P49" s="40">
        <f>O50</f>
        <v>0.1</v>
      </c>
    </row>
    <row r="50" spans="15:16">
      <c r="O50" s="40">
        <v>0.1</v>
      </c>
      <c r="P50" s="40">
        <f>O50</f>
        <v>0.1</v>
      </c>
    </row>
    <row r="52" spans="15:16">
      <c r="O52" s="40">
        <f>O50</f>
        <v>0.1</v>
      </c>
      <c r="P52" s="40">
        <v>0</v>
      </c>
    </row>
    <row r="53" spans="15:16">
      <c r="O53" s="40">
        <f>O52</f>
        <v>0.1</v>
      </c>
      <c r="P53" s="40">
        <f>O52</f>
        <v>0.1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38"/>
  <sheetViews>
    <sheetView showGridLines="0" zoomScale="80" zoomScaleNormal="80" workbookViewId="0"/>
  </sheetViews>
  <sheetFormatPr baseColWidth="10" defaultRowHeight="14.25"/>
  <cols>
    <col min="1" max="3" width="11.42578125" style="1"/>
    <col min="4" max="5" width="10" style="1" customWidth="1"/>
    <col min="6" max="9" width="8.28515625" style="1" customWidth="1"/>
    <col min="10" max="10" width="10" style="1" customWidth="1"/>
    <col min="11" max="11" width="15.28515625" style="1" bestFit="1" customWidth="1"/>
    <col min="12" max="14" width="15.42578125" style="1" customWidth="1"/>
    <col min="15" max="16384" width="11.42578125" style="1"/>
  </cols>
  <sheetData>
    <row r="1" spans="4:14" ht="25.5" customHeight="1">
      <c r="D1" s="14"/>
      <c r="E1" s="14"/>
      <c r="F1" s="14"/>
      <c r="G1" s="14"/>
      <c r="H1" s="14"/>
      <c r="I1" s="14" t="s">
        <v>14</v>
      </c>
      <c r="J1" s="14" t="s">
        <v>4</v>
      </c>
      <c r="K1" s="14"/>
      <c r="L1" s="14"/>
      <c r="M1" s="14"/>
      <c r="N1" s="14"/>
    </row>
    <row r="2" spans="4:14">
      <c r="D2" s="17"/>
      <c r="E2" s="17"/>
      <c r="F2" s="13"/>
      <c r="G2" s="2"/>
      <c r="H2" s="13"/>
      <c r="I2" s="42">
        <v>0</v>
      </c>
      <c r="J2" s="18">
        <f>5%+I2*(8%-5%)</f>
        <v>0.05</v>
      </c>
      <c r="K2" s="19"/>
      <c r="L2" s="19"/>
      <c r="M2" s="19"/>
      <c r="N2" s="19"/>
    </row>
    <row r="3" spans="4:14">
      <c r="D3" s="17"/>
      <c r="E3" s="17"/>
      <c r="F3" s="13"/>
      <c r="G3" s="2"/>
      <c r="H3" s="13"/>
      <c r="I3" s="42">
        <v>0.1</v>
      </c>
      <c r="J3" s="18">
        <f t="shared" ref="J3:J19" si="0">5%+I3*(8%-5%)</f>
        <v>5.3000000000000005E-2</v>
      </c>
      <c r="K3" s="19"/>
      <c r="L3" s="19"/>
      <c r="M3" s="19"/>
      <c r="N3" s="19"/>
    </row>
    <row r="4" spans="4:14">
      <c r="D4" s="17"/>
      <c r="E4" s="17"/>
      <c r="F4" s="13"/>
      <c r="G4" s="2"/>
      <c r="H4" s="13"/>
      <c r="I4" s="42">
        <v>0.2</v>
      </c>
      <c r="J4" s="18">
        <f t="shared" si="0"/>
        <v>5.6000000000000001E-2</v>
      </c>
      <c r="K4" s="19"/>
      <c r="L4" s="19"/>
      <c r="M4" s="19"/>
      <c r="N4" s="19"/>
    </row>
    <row r="5" spans="4:14">
      <c r="D5" s="17"/>
      <c r="E5" s="17"/>
      <c r="F5" s="13"/>
      <c r="G5" s="2"/>
      <c r="H5" s="13"/>
      <c r="I5" s="42">
        <v>0.3</v>
      </c>
      <c r="J5" s="18">
        <f t="shared" si="0"/>
        <v>5.9000000000000004E-2</v>
      </c>
      <c r="K5" s="19"/>
      <c r="L5" s="19"/>
      <c r="M5" s="19"/>
      <c r="N5" s="19"/>
    </row>
    <row r="6" spans="4:14">
      <c r="D6" s="17"/>
      <c r="E6" s="17"/>
      <c r="F6" s="13"/>
      <c r="G6" s="2"/>
      <c r="H6" s="13"/>
      <c r="I6" s="42">
        <v>0.4</v>
      </c>
      <c r="J6" s="18">
        <f t="shared" si="0"/>
        <v>6.2E-2</v>
      </c>
      <c r="K6" s="19"/>
      <c r="L6" s="19"/>
      <c r="M6" s="19"/>
      <c r="N6" s="19"/>
    </row>
    <row r="7" spans="4:14">
      <c r="D7" s="17"/>
      <c r="E7" s="17"/>
      <c r="F7" s="13"/>
      <c r="G7" s="2"/>
      <c r="H7" s="13"/>
      <c r="I7" s="42">
        <v>0.5</v>
      </c>
      <c r="J7" s="18">
        <f t="shared" si="0"/>
        <v>6.5000000000000002E-2</v>
      </c>
      <c r="K7" s="19"/>
      <c r="L7" s="19"/>
      <c r="M7" s="19"/>
      <c r="N7" s="19"/>
    </row>
    <row r="8" spans="4:14">
      <c r="D8" s="17"/>
      <c r="E8" s="17"/>
      <c r="F8" s="13"/>
      <c r="G8" s="2"/>
      <c r="H8" s="13"/>
      <c r="I8" s="42">
        <v>0.6</v>
      </c>
      <c r="J8" s="18">
        <f t="shared" si="0"/>
        <v>6.8000000000000005E-2</v>
      </c>
      <c r="K8" s="19"/>
      <c r="L8" s="19"/>
      <c r="M8" s="19"/>
      <c r="N8" s="19"/>
    </row>
    <row r="9" spans="4:14">
      <c r="D9" s="17"/>
      <c r="E9" s="17"/>
      <c r="F9" s="13"/>
      <c r="G9" s="2"/>
      <c r="H9" s="13"/>
      <c r="I9" s="42">
        <v>0.7</v>
      </c>
      <c r="J9" s="18">
        <f t="shared" si="0"/>
        <v>7.1000000000000008E-2</v>
      </c>
      <c r="K9" s="19"/>
      <c r="L9" s="19"/>
      <c r="M9" s="19"/>
      <c r="N9" s="19"/>
    </row>
    <row r="10" spans="4:14">
      <c r="D10" s="17"/>
      <c r="E10" s="17"/>
      <c r="F10" s="13"/>
      <c r="G10" s="2"/>
      <c r="H10" s="13"/>
      <c r="I10" s="42">
        <v>0.8</v>
      </c>
      <c r="J10" s="18">
        <f t="shared" si="0"/>
        <v>7.400000000000001E-2</v>
      </c>
      <c r="K10" s="19"/>
      <c r="L10" s="19"/>
      <c r="M10" s="19"/>
      <c r="N10" s="19"/>
    </row>
    <row r="11" spans="4:14">
      <c r="D11" s="17"/>
      <c r="E11" s="17"/>
      <c r="F11" s="13"/>
      <c r="G11" s="2"/>
      <c r="H11" s="13"/>
      <c r="I11" s="42">
        <v>0.9</v>
      </c>
      <c r="J11" s="18">
        <f t="shared" si="0"/>
        <v>7.6999999999999999E-2</v>
      </c>
      <c r="K11" s="19"/>
      <c r="L11" s="19"/>
      <c r="M11" s="19"/>
      <c r="N11" s="19"/>
    </row>
    <row r="12" spans="4:14">
      <c r="D12" s="17"/>
      <c r="E12" s="17"/>
      <c r="F12" s="13"/>
      <c r="G12" s="2"/>
      <c r="H12" s="13"/>
      <c r="I12" s="42">
        <v>1</v>
      </c>
      <c r="J12" s="18">
        <f t="shared" si="0"/>
        <v>0.08</v>
      </c>
      <c r="K12" s="19"/>
      <c r="L12" s="19"/>
      <c r="M12" s="19"/>
      <c r="N12" s="19"/>
    </row>
    <row r="13" spans="4:14">
      <c r="D13" s="17"/>
      <c r="E13" s="17"/>
      <c r="F13" s="13"/>
      <c r="G13" s="2"/>
      <c r="H13" s="13"/>
      <c r="I13" s="42">
        <v>1.1000000000000001</v>
      </c>
      <c r="J13" s="18">
        <f t="shared" si="0"/>
        <v>8.3000000000000004E-2</v>
      </c>
      <c r="K13" s="19"/>
      <c r="L13" s="19"/>
      <c r="M13" s="19"/>
      <c r="N13" s="19"/>
    </row>
    <row r="14" spans="4:14">
      <c r="D14" s="17"/>
      <c r="E14" s="17"/>
      <c r="F14" s="13"/>
      <c r="G14" s="2"/>
      <c r="H14" s="13"/>
      <c r="I14" s="42">
        <v>1.2</v>
      </c>
      <c r="J14" s="18">
        <f t="shared" si="0"/>
        <v>8.5999999999999993E-2</v>
      </c>
      <c r="K14" s="19"/>
      <c r="L14" s="19"/>
      <c r="M14" s="19"/>
      <c r="N14" s="19"/>
    </row>
    <row r="15" spans="4:14">
      <c r="D15" s="17"/>
      <c r="E15" s="17"/>
      <c r="F15" s="13"/>
      <c r="G15" s="2"/>
      <c r="H15" s="13"/>
      <c r="I15" s="42">
        <v>1.3</v>
      </c>
      <c r="J15" s="18">
        <f t="shared" si="0"/>
        <v>8.8999999999999996E-2</v>
      </c>
      <c r="K15" s="19"/>
      <c r="L15" s="19"/>
      <c r="M15" s="19"/>
      <c r="N15" s="19"/>
    </row>
    <row r="16" spans="4:14">
      <c r="D16" s="17"/>
      <c r="E16" s="17"/>
      <c r="F16" s="13"/>
      <c r="G16" s="2"/>
      <c r="H16" s="13"/>
      <c r="I16" s="42">
        <v>1.4</v>
      </c>
      <c r="J16" s="18">
        <f t="shared" si="0"/>
        <v>9.1999999999999998E-2</v>
      </c>
      <c r="K16" s="19"/>
      <c r="L16" s="19"/>
      <c r="M16" s="19"/>
      <c r="N16" s="19"/>
    </row>
    <row r="17" spans="4:18">
      <c r="D17" s="17"/>
      <c r="E17" s="17"/>
      <c r="F17" s="13"/>
      <c r="G17" s="2"/>
      <c r="H17" s="13"/>
      <c r="I17" s="42">
        <v>1.5</v>
      </c>
      <c r="J17" s="18">
        <f t="shared" si="0"/>
        <v>9.5000000000000001E-2</v>
      </c>
      <c r="K17" s="19"/>
      <c r="L17" s="19"/>
      <c r="M17" s="19"/>
      <c r="N17" s="19"/>
    </row>
    <row r="18" spans="4:18">
      <c r="D18" s="17"/>
      <c r="E18" s="17"/>
      <c r="F18" s="13"/>
      <c r="G18" s="2"/>
      <c r="H18" s="13"/>
      <c r="I18" s="42">
        <v>1.6</v>
      </c>
      <c r="J18" s="18">
        <f t="shared" si="0"/>
        <v>9.8000000000000004E-2</v>
      </c>
      <c r="K18" s="19"/>
      <c r="L18" s="19"/>
      <c r="M18" s="19"/>
      <c r="N18" s="19"/>
    </row>
    <row r="19" spans="4:18">
      <c r="D19" s="17"/>
      <c r="E19" s="17"/>
      <c r="F19" s="13"/>
      <c r="G19" s="2"/>
      <c r="H19" s="13"/>
      <c r="I19" s="42">
        <v>1.65</v>
      </c>
      <c r="J19" s="18">
        <f t="shared" si="0"/>
        <v>9.9500000000000005E-2</v>
      </c>
      <c r="K19" s="19"/>
      <c r="L19" s="19"/>
      <c r="M19" s="19"/>
      <c r="N19" s="19"/>
    </row>
    <row r="21" spans="4:18">
      <c r="F21" s="20" t="s">
        <v>13</v>
      </c>
      <c r="O21" s="20" t="s">
        <v>5</v>
      </c>
      <c r="Q21" s="20" t="s">
        <v>6</v>
      </c>
    </row>
    <row r="22" spans="4:18">
      <c r="N22" s="21"/>
      <c r="O22" s="1">
        <v>0.4</v>
      </c>
      <c r="P22" s="1">
        <v>-2E-3</v>
      </c>
      <c r="Q22" s="1">
        <v>0.4</v>
      </c>
      <c r="R22" s="1">
        <v>7.0000000000000007E-2</v>
      </c>
    </row>
    <row r="23" spans="4:18">
      <c r="O23" s="1">
        <v>0.4</v>
      </c>
      <c r="P23" s="1">
        <v>7.0000000000000007E-2</v>
      </c>
    </row>
    <row r="24" spans="4:18">
      <c r="Q24" s="1">
        <v>1.5</v>
      </c>
      <c r="R24" s="1">
        <v>8.5000000000000006E-2</v>
      </c>
    </row>
    <row r="25" spans="4:18">
      <c r="O25" s="1">
        <v>1.5</v>
      </c>
      <c r="P25" s="1">
        <f>P22</f>
        <v>-2E-3</v>
      </c>
    </row>
    <row r="26" spans="4:18">
      <c r="O26" s="1">
        <v>1.5</v>
      </c>
      <c r="P26" s="1">
        <v>9.5000000000000001E-2</v>
      </c>
      <c r="Q26" s="22"/>
      <c r="R26" s="22"/>
    </row>
    <row r="28" spans="4:18">
      <c r="N28" s="21"/>
      <c r="O28" s="1">
        <v>0</v>
      </c>
      <c r="P28" s="1">
        <v>6.2E-2</v>
      </c>
    </row>
    <row r="29" spans="4:18">
      <c r="O29" s="1">
        <v>0.4</v>
      </c>
      <c r="P29" s="1">
        <v>6.2E-2</v>
      </c>
    </row>
    <row r="31" spans="4:18">
      <c r="O31" s="1">
        <v>0</v>
      </c>
      <c r="P31" s="1">
        <v>7.0000000000000007E-2</v>
      </c>
    </row>
    <row r="32" spans="4:18">
      <c r="O32" s="1">
        <v>0.4</v>
      </c>
      <c r="P32" s="1">
        <v>7.0000000000000007E-2</v>
      </c>
    </row>
    <row r="34" spans="15:16">
      <c r="O34" s="1">
        <v>0</v>
      </c>
      <c r="P34" s="1">
        <v>8.5000000000000006E-2</v>
      </c>
    </row>
    <row r="35" spans="15:16">
      <c r="O35" s="1">
        <v>1.5</v>
      </c>
      <c r="P35" s="1">
        <v>8.5000000000000006E-2</v>
      </c>
    </row>
    <row r="37" spans="15:16">
      <c r="O37" s="1">
        <v>0</v>
      </c>
      <c r="P37" s="1">
        <v>9.5000000000000001E-2</v>
      </c>
    </row>
    <row r="38" spans="15:16">
      <c r="O38" s="1">
        <v>1.5</v>
      </c>
      <c r="P38" s="1">
        <v>9.5000000000000001E-2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showGridLines="0" workbookViewId="0">
      <selection activeCell="F8" sqref="F8"/>
    </sheetView>
  </sheetViews>
  <sheetFormatPr baseColWidth="10" defaultRowHeight="12.75"/>
  <cols>
    <col min="1" max="1" width="3.85546875" style="61" customWidth="1"/>
    <col min="2" max="2" width="14.5703125" style="61" customWidth="1"/>
    <col min="3" max="3" width="11.7109375" style="61" customWidth="1"/>
    <col min="4" max="4" width="21.28515625" style="61" customWidth="1"/>
    <col min="5" max="5" width="9.140625" style="61" customWidth="1"/>
    <col min="6" max="6" width="55.42578125" style="63" customWidth="1"/>
    <col min="7" max="8" width="16.140625" style="61" customWidth="1"/>
    <col min="9" max="256" width="9.140625" style="61" customWidth="1"/>
    <col min="257" max="257" width="3.85546875" style="61" customWidth="1"/>
    <col min="258" max="258" width="14.5703125" style="61" customWidth="1"/>
    <col min="259" max="259" width="11.7109375" style="61" customWidth="1"/>
    <col min="260" max="260" width="21.28515625" style="61" customWidth="1"/>
    <col min="261" max="261" width="9.140625" style="61" customWidth="1"/>
    <col min="262" max="262" width="55.42578125" style="61" customWidth="1"/>
    <col min="263" max="264" width="16.140625" style="61" customWidth="1"/>
    <col min="265" max="512" width="9.140625" style="61" customWidth="1"/>
    <col min="513" max="513" width="3.85546875" style="61" customWidth="1"/>
    <col min="514" max="514" width="14.5703125" style="61" customWidth="1"/>
    <col min="515" max="515" width="11.7109375" style="61" customWidth="1"/>
    <col min="516" max="516" width="21.28515625" style="61" customWidth="1"/>
    <col min="517" max="517" width="9.140625" style="61" customWidth="1"/>
    <col min="518" max="518" width="55.42578125" style="61" customWidth="1"/>
    <col min="519" max="520" width="16.140625" style="61" customWidth="1"/>
    <col min="521" max="768" width="9.140625" style="61" customWidth="1"/>
    <col min="769" max="769" width="3.85546875" style="61" customWidth="1"/>
    <col min="770" max="770" width="14.5703125" style="61" customWidth="1"/>
    <col min="771" max="771" width="11.7109375" style="61" customWidth="1"/>
    <col min="772" max="772" width="21.28515625" style="61" customWidth="1"/>
    <col min="773" max="773" width="9.140625" style="61" customWidth="1"/>
    <col min="774" max="774" width="55.42578125" style="61" customWidth="1"/>
    <col min="775" max="776" width="16.140625" style="61" customWidth="1"/>
    <col min="777" max="1024" width="9.140625" style="61" customWidth="1"/>
    <col min="1025" max="1025" width="3.85546875" style="61" customWidth="1"/>
    <col min="1026" max="1026" width="14.5703125" style="61" customWidth="1"/>
    <col min="1027" max="1027" width="11.7109375" style="61" customWidth="1"/>
    <col min="1028" max="1028" width="21.28515625" style="61" customWidth="1"/>
    <col min="1029" max="1029" width="9.140625" style="61" customWidth="1"/>
    <col min="1030" max="1030" width="55.42578125" style="61" customWidth="1"/>
    <col min="1031" max="1032" width="16.140625" style="61" customWidth="1"/>
    <col min="1033" max="1280" width="9.140625" style="61" customWidth="1"/>
    <col min="1281" max="1281" width="3.85546875" style="61" customWidth="1"/>
    <col min="1282" max="1282" width="14.5703125" style="61" customWidth="1"/>
    <col min="1283" max="1283" width="11.7109375" style="61" customWidth="1"/>
    <col min="1284" max="1284" width="21.28515625" style="61" customWidth="1"/>
    <col min="1285" max="1285" width="9.140625" style="61" customWidth="1"/>
    <col min="1286" max="1286" width="55.42578125" style="61" customWidth="1"/>
    <col min="1287" max="1288" width="16.140625" style="61" customWidth="1"/>
    <col min="1289" max="1536" width="9.140625" style="61" customWidth="1"/>
    <col min="1537" max="1537" width="3.85546875" style="61" customWidth="1"/>
    <col min="1538" max="1538" width="14.5703125" style="61" customWidth="1"/>
    <col min="1539" max="1539" width="11.7109375" style="61" customWidth="1"/>
    <col min="1540" max="1540" width="21.28515625" style="61" customWidth="1"/>
    <col min="1541" max="1541" width="9.140625" style="61" customWidth="1"/>
    <col min="1542" max="1542" width="55.42578125" style="61" customWidth="1"/>
    <col min="1543" max="1544" width="16.140625" style="61" customWidth="1"/>
    <col min="1545" max="1792" width="9.140625" style="61" customWidth="1"/>
    <col min="1793" max="1793" width="3.85546875" style="61" customWidth="1"/>
    <col min="1794" max="1794" width="14.5703125" style="61" customWidth="1"/>
    <col min="1795" max="1795" width="11.7109375" style="61" customWidth="1"/>
    <col min="1796" max="1796" width="21.28515625" style="61" customWidth="1"/>
    <col min="1797" max="1797" width="9.140625" style="61" customWidth="1"/>
    <col min="1798" max="1798" width="55.42578125" style="61" customWidth="1"/>
    <col min="1799" max="1800" width="16.140625" style="61" customWidth="1"/>
    <col min="1801" max="2048" width="9.140625" style="61" customWidth="1"/>
    <col min="2049" max="2049" width="3.85546875" style="61" customWidth="1"/>
    <col min="2050" max="2050" width="14.5703125" style="61" customWidth="1"/>
    <col min="2051" max="2051" width="11.7109375" style="61" customWidth="1"/>
    <col min="2052" max="2052" width="21.28515625" style="61" customWidth="1"/>
    <col min="2053" max="2053" width="9.140625" style="61" customWidth="1"/>
    <col min="2054" max="2054" width="55.42578125" style="61" customWidth="1"/>
    <col min="2055" max="2056" width="16.140625" style="61" customWidth="1"/>
    <col min="2057" max="2304" width="9.140625" style="61" customWidth="1"/>
    <col min="2305" max="2305" width="3.85546875" style="61" customWidth="1"/>
    <col min="2306" max="2306" width="14.5703125" style="61" customWidth="1"/>
    <col min="2307" max="2307" width="11.7109375" style="61" customWidth="1"/>
    <col min="2308" max="2308" width="21.28515625" style="61" customWidth="1"/>
    <col min="2309" max="2309" width="9.140625" style="61" customWidth="1"/>
    <col min="2310" max="2310" width="55.42578125" style="61" customWidth="1"/>
    <col min="2311" max="2312" width="16.140625" style="61" customWidth="1"/>
    <col min="2313" max="2560" width="9.140625" style="61" customWidth="1"/>
    <col min="2561" max="2561" width="3.85546875" style="61" customWidth="1"/>
    <col min="2562" max="2562" width="14.5703125" style="61" customWidth="1"/>
    <col min="2563" max="2563" width="11.7109375" style="61" customWidth="1"/>
    <col min="2564" max="2564" width="21.28515625" style="61" customWidth="1"/>
    <col min="2565" max="2565" width="9.140625" style="61" customWidth="1"/>
    <col min="2566" max="2566" width="55.42578125" style="61" customWidth="1"/>
    <col min="2567" max="2568" width="16.140625" style="61" customWidth="1"/>
    <col min="2569" max="2816" width="9.140625" style="61" customWidth="1"/>
    <col min="2817" max="2817" width="3.85546875" style="61" customWidth="1"/>
    <col min="2818" max="2818" width="14.5703125" style="61" customWidth="1"/>
    <col min="2819" max="2819" width="11.7109375" style="61" customWidth="1"/>
    <col min="2820" max="2820" width="21.28515625" style="61" customWidth="1"/>
    <col min="2821" max="2821" width="9.140625" style="61" customWidth="1"/>
    <col min="2822" max="2822" width="55.42578125" style="61" customWidth="1"/>
    <col min="2823" max="2824" width="16.140625" style="61" customWidth="1"/>
    <col min="2825" max="3072" width="9.140625" style="61" customWidth="1"/>
    <col min="3073" max="3073" width="3.85546875" style="61" customWidth="1"/>
    <col min="3074" max="3074" width="14.5703125" style="61" customWidth="1"/>
    <col min="3075" max="3075" width="11.7109375" style="61" customWidth="1"/>
    <col min="3076" max="3076" width="21.28515625" style="61" customWidth="1"/>
    <col min="3077" max="3077" width="9.140625" style="61" customWidth="1"/>
    <col min="3078" max="3078" width="55.42578125" style="61" customWidth="1"/>
    <col min="3079" max="3080" width="16.140625" style="61" customWidth="1"/>
    <col min="3081" max="3328" width="9.140625" style="61" customWidth="1"/>
    <col min="3329" max="3329" width="3.85546875" style="61" customWidth="1"/>
    <col min="3330" max="3330" width="14.5703125" style="61" customWidth="1"/>
    <col min="3331" max="3331" width="11.7109375" style="61" customWidth="1"/>
    <col min="3332" max="3332" width="21.28515625" style="61" customWidth="1"/>
    <col min="3333" max="3333" width="9.140625" style="61" customWidth="1"/>
    <col min="3334" max="3334" width="55.42578125" style="61" customWidth="1"/>
    <col min="3335" max="3336" width="16.140625" style="61" customWidth="1"/>
    <col min="3337" max="3584" width="9.140625" style="61" customWidth="1"/>
    <col min="3585" max="3585" width="3.85546875" style="61" customWidth="1"/>
    <col min="3586" max="3586" width="14.5703125" style="61" customWidth="1"/>
    <col min="3587" max="3587" width="11.7109375" style="61" customWidth="1"/>
    <col min="3588" max="3588" width="21.28515625" style="61" customWidth="1"/>
    <col min="3589" max="3589" width="9.140625" style="61" customWidth="1"/>
    <col min="3590" max="3590" width="55.42578125" style="61" customWidth="1"/>
    <col min="3591" max="3592" width="16.140625" style="61" customWidth="1"/>
    <col min="3593" max="3840" width="9.140625" style="61" customWidth="1"/>
    <col min="3841" max="3841" width="3.85546875" style="61" customWidth="1"/>
    <col min="3842" max="3842" width="14.5703125" style="61" customWidth="1"/>
    <col min="3843" max="3843" width="11.7109375" style="61" customWidth="1"/>
    <col min="3844" max="3844" width="21.28515625" style="61" customWidth="1"/>
    <col min="3845" max="3845" width="9.140625" style="61" customWidth="1"/>
    <col min="3846" max="3846" width="55.42578125" style="61" customWidth="1"/>
    <col min="3847" max="3848" width="16.140625" style="61" customWidth="1"/>
    <col min="3849" max="4096" width="9.140625" style="61" customWidth="1"/>
    <col min="4097" max="4097" width="3.85546875" style="61" customWidth="1"/>
    <col min="4098" max="4098" width="14.5703125" style="61" customWidth="1"/>
    <col min="4099" max="4099" width="11.7109375" style="61" customWidth="1"/>
    <col min="4100" max="4100" width="21.28515625" style="61" customWidth="1"/>
    <col min="4101" max="4101" width="9.140625" style="61" customWidth="1"/>
    <col min="4102" max="4102" width="55.42578125" style="61" customWidth="1"/>
    <col min="4103" max="4104" width="16.140625" style="61" customWidth="1"/>
    <col min="4105" max="4352" width="9.140625" style="61" customWidth="1"/>
    <col min="4353" max="4353" width="3.85546875" style="61" customWidth="1"/>
    <col min="4354" max="4354" width="14.5703125" style="61" customWidth="1"/>
    <col min="4355" max="4355" width="11.7109375" style="61" customWidth="1"/>
    <col min="4356" max="4356" width="21.28515625" style="61" customWidth="1"/>
    <col min="4357" max="4357" width="9.140625" style="61" customWidth="1"/>
    <col min="4358" max="4358" width="55.42578125" style="61" customWidth="1"/>
    <col min="4359" max="4360" width="16.140625" style="61" customWidth="1"/>
    <col min="4361" max="4608" width="9.140625" style="61" customWidth="1"/>
    <col min="4609" max="4609" width="3.85546875" style="61" customWidth="1"/>
    <col min="4610" max="4610" width="14.5703125" style="61" customWidth="1"/>
    <col min="4611" max="4611" width="11.7109375" style="61" customWidth="1"/>
    <col min="4612" max="4612" width="21.28515625" style="61" customWidth="1"/>
    <col min="4613" max="4613" width="9.140625" style="61" customWidth="1"/>
    <col min="4614" max="4614" width="55.42578125" style="61" customWidth="1"/>
    <col min="4615" max="4616" width="16.140625" style="61" customWidth="1"/>
    <col min="4617" max="4864" width="9.140625" style="61" customWidth="1"/>
    <col min="4865" max="4865" width="3.85546875" style="61" customWidth="1"/>
    <col min="4866" max="4866" width="14.5703125" style="61" customWidth="1"/>
    <col min="4867" max="4867" width="11.7109375" style="61" customWidth="1"/>
    <col min="4868" max="4868" width="21.28515625" style="61" customWidth="1"/>
    <col min="4869" max="4869" width="9.140625" style="61" customWidth="1"/>
    <col min="4870" max="4870" width="55.42578125" style="61" customWidth="1"/>
    <col min="4871" max="4872" width="16.140625" style="61" customWidth="1"/>
    <col min="4873" max="5120" width="9.140625" style="61" customWidth="1"/>
    <col min="5121" max="5121" width="3.85546875" style="61" customWidth="1"/>
    <col min="5122" max="5122" width="14.5703125" style="61" customWidth="1"/>
    <col min="5123" max="5123" width="11.7109375" style="61" customWidth="1"/>
    <col min="5124" max="5124" width="21.28515625" style="61" customWidth="1"/>
    <col min="5125" max="5125" width="9.140625" style="61" customWidth="1"/>
    <col min="5126" max="5126" width="55.42578125" style="61" customWidth="1"/>
    <col min="5127" max="5128" width="16.140625" style="61" customWidth="1"/>
    <col min="5129" max="5376" width="9.140625" style="61" customWidth="1"/>
    <col min="5377" max="5377" width="3.85546875" style="61" customWidth="1"/>
    <col min="5378" max="5378" width="14.5703125" style="61" customWidth="1"/>
    <col min="5379" max="5379" width="11.7109375" style="61" customWidth="1"/>
    <col min="5380" max="5380" width="21.28515625" style="61" customWidth="1"/>
    <col min="5381" max="5381" width="9.140625" style="61" customWidth="1"/>
    <col min="5382" max="5382" width="55.42578125" style="61" customWidth="1"/>
    <col min="5383" max="5384" width="16.140625" style="61" customWidth="1"/>
    <col min="5385" max="5632" width="9.140625" style="61" customWidth="1"/>
    <col min="5633" max="5633" width="3.85546875" style="61" customWidth="1"/>
    <col min="5634" max="5634" width="14.5703125" style="61" customWidth="1"/>
    <col min="5635" max="5635" width="11.7109375" style="61" customWidth="1"/>
    <col min="5636" max="5636" width="21.28515625" style="61" customWidth="1"/>
    <col min="5637" max="5637" width="9.140625" style="61" customWidth="1"/>
    <col min="5638" max="5638" width="55.42578125" style="61" customWidth="1"/>
    <col min="5639" max="5640" width="16.140625" style="61" customWidth="1"/>
    <col min="5641" max="5888" width="9.140625" style="61" customWidth="1"/>
    <col min="5889" max="5889" width="3.85546875" style="61" customWidth="1"/>
    <col min="5890" max="5890" width="14.5703125" style="61" customWidth="1"/>
    <col min="5891" max="5891" width="11.7109375" style="61" customWidth="1"/>
    <col min="5892" max="5892" width="21.28515625" style="61" customWidth="1"/>
    <col min="5893" max="5893" width="9.140625" style="61" customWidth="1"/>
    <col min="5894" max="5894" width="55.42578125" style="61" customWidth="1"/>
    <col min="5895" max="5896" width="16.140625" style="61" customWidth="1"/>
    <col min="5897" max="6144" width="9.140625" style="61" customWidth="1"/>
    <col min="6145" max="6145" width="3.85546875" style="61" customWidth="1"/>
    <col min="6146" max="6146" width="14.5703125" style="61" customWidth="1"/>
    <col min="6147" max="6147" width="11.7109375" style="61" customWidth="1"/>
    <col min="6148" max="6148" width="21.28515625" style="61" customWidth="1"/>
    <col min="6149" max="6149" width="9.140625" style="61" customWidth="1"/>
    <col min="6150" max="6150" width="55.42578125" style="61" customWidth="1"/>
    <col min="6151" max="6152" width="16.140625" style="61" customWidth="1"/>
    <col min="6153" max="6400" width="9.140625" style="61" customWidth="1"/>
    <col min="6401" max="6401" width="3.85546875" style="61" customWidth="1"/>
    <col min="6402" max="6402" width="14.5703125" style="61" customWidth="1"/>
    <col min="6403" max="6403" width="11.7109375" style="61" customWidth="1"/>
    <col min="6404" max="6404" width="21.28515625" style="61" customWidth="1"/>
    <col min="6405" max="6405" width="9.140625" style="61" customWidth="1"/>
    <col min="6406" max="6406" width="55.42578125" style="61" customWidth="1"/>
    <col min="6407" max="6408" width="16.140625" style="61" customWidth="1"/>
    <col min="6409" max="6656" width="9.140625" style="61" customWidth="1"/>
    <col min="6657" max="6657" width="3.85546875" style="61" customWidth="1"/>
    <col min="6658" max="6658" width="14.5703125" style="61" customWidth="1"/>
    <col min="6659" max="6659" width="11.7109375" style="61" customWidth="1"/>
    <col min="6660" max="6660" width="21.28515625" style="61" customWidth="1"/>
    <col min="6661" max="6661" width="9.140625" style="61" customWidth="1"/>
    <col min="6662" max="6662" width="55.42578125" style="61" customWidth="1"/>
    <col min="6663" max="6664" width="16.140625" style="61" customWidth="1"/>
    <col min="6665" max="6912" width="9.140625" style="61" customWidth="1"/>
    <col min="6913" max="6913" width="3.85546875" style="61" customWidth="1"/>
    <col min="6914" max="6914" width="14.5703125" style="61" customWidth="1"/>
    <col min="6915" max="6915" width="11.7109375" style="61" customWidth="1"/>
    <col min="6916" max="6916" width="21.28515625" style="61" customWidth="1"/>
    <col min="6917" max="6917" width="9.140625" style="61" customWidth="1"/>
    <col min="6918" max="6918" width="55.42578125" style="61" customWidth="1"/>
    <col min="6919" max="6920" width="16.140625" style="61" customWidth="1"/>
    <col min="6921" max="7168" width="9.140625" style="61" customWidth="1"/>
    <col min="7169" max="7169" width="3.85546875" style="61" customWidth="1"/>
    <col min="7170" max="7170" width="14.5703125" style="61" customWidth="1"/>
    <col min="7171" max="7171" width="11.7109375" style="61" customWidth="1"/>
    <col min="7172" max="7172" width="21.28515625" style="61" customWidth="1"/>
    <col min="7173" max="7173" width="9.140625" style="61" customWidth="1"/>
    <col min="7174" max="7174" width="55.42578125" style="61" customWidth="1"/>
    <col min="7175" max="7176" width="16.140625" style="61" customWidth="1"/>
    <col min="7177" max="7424" width="9.140625" style="61" customWidth="1"/>
    <col min="7425" max="7425" width="3.85546875" style="61" customWidth="1"/>
    <col min="7426" max="7426" width="14.5703125" style="61" customWidth="1"/>
    <col min="7427" max="7427" width="11.7109375" style="61" customWidth="1"/>
    <col min="7428" max="7428" width="21.28515625" style="61" customWidth="1"/>
    <col min="7429" max="7429" width="9.140625" style="61" customWidth="1"/>
    <col min="7430" max="7430" width="55.42578125" style="61" customWidth="1"/>
    <col min="7431" max="7432" width="16.140625" style="61" customWidth="1"/>
    <col min="7433" max="7680" width="9.140625" style="61" customWidth="1"/>
    <col min="7681" max="7681" width="3.85546875" style="61" customWidth="1"/>
    <col min="7682" max="7682" width="14.5703125" style="61" customWidth="1"/>
    <col min="7683" max="7683" width="11.7109375" style="61" customWidth="1"/>
    <col min="7684" max="7684" width="21.28515625" style="61" customWidth="1"/>
    <col min="7685" max="7685" width="9.140625" style="61" customWidth="1"/>
    <col min="7686" max="7686" width="55.42578125" style="61" customWidth="1"/>
    <col min="7687" max="7688" width="16.140625" style="61" customWidth="1"/>
    <col min="7689" max="7936" width="9.140625" style="61" customWidth="1"/>
    <col min="7937" max="7937" width="3.85546875" style="61" customWidth="1"/>
    <col min="7938" max="7938" width="14.5703125" style="61" customWidth="1"/>
    <col min="7939" max="7939" width="11.7109375" style="61" customWidth="1"/>
    <col min="7940" max="7940" width="21.28515625" style="61" customWidth="1"/>
    <col min="7941" max="7941" width="9.140625" style="61" customWidth="1"/>
    <col min="7942" max="7942" width="55.42578125" style="61" customWidth="1"/>
    <col min="7943" max="7944" width="16.140625" style="61" customWidth="1"/>
    <col min="7945" max="8192" width="9.140625" style="61" customWidth="1"/>
    <col min="8193" max="8193" width="3.85546875" style="61" customWidth="1"/>
    <col min="8194" max="8194" width="14.5703125" style="61" customWidth="1"/>
    <col min="8195" max="8195" width="11.7109375" style="61" customWidth="1"/>
    <col min="8196" max="8196" width="21.28515625" style="61" customWidth="1"/>
    <col min="8197" max="8197" width="9.140625" style="61" customWidth="1"/>
    <col min="8198" max="8198" width="55.42578125" style="61" customWidth="1"/>
    <col min="8199" max="8200" width="16.140625" style="61" customWidth="1"/>
    <col min="8201" max="8448" width="9.140625" style="61" customWidth="1"/>
    <col min="8449" max="8449" width="3.85546875" style="61" customWidth="1"/>
    <col min="8450" max="8450" width="14.5703125" style="61" customWidth="1"/>
    <col min="8451" max="8451" width="11.7109375" style="61" customWidth="1"/>
    <col min="8452" max="8452" width="21.28515625" style="61" customWidth="1"/>
    <col min="8453" max="8453" width="9.140625" style="61" customWidth="1"/>
    <col min="8454" max="8454" width="55.42578125" style="61" customWidth="1"/>
    <col min="8455" max="8456" width="16.140625" style="61" customWidth="1"/>
    <col min="8457" max="8704" width="9.140625" style="61" customWidth="1"/>
    <col min="8705" max="8705" width="3.85546875" style="61" customWidth="1"/>
    <col min="8706" max="8706" width="14.5703125" style="61" customWidth="1"/>
    <col min="8707" max="8707" width="11.7109375" style="61" customWidth="1"/>
    <col min="8708" max="8708" width="21.28515625" style="61" customWidth="1"/>
    <col min="8709" max="8709" width="9.140625" style="61" customWidth="1"/>
    <col min="8710" max="8710" width="55.42578125" style="61" customWidth="1"/>
    <col min="8711" max="8712" width="16.140625" style="61" customWidth="1"/>
    <col min="8713" max="8960" width="9.140625" style="61" customWidth="1"/>
    <col min="8961" max="8961" width="3.85546875" style="61" customWidth="1"/>
    <col min="8962" max="8962" width="14.5703125" style="61" customWidth="1"/>
    <col min="8963" max="8963" width="11.7109375" style="61" customWidth="1"/>
    <col min="8964" max="8964" width="21.28515625" style="61" customWidth="1"/>
    <col min="8965" max="8965" width="9.140625" style="61" customWidth="1"/>
    <col min="8966" max="8966" width="55.42578125" style="61" customWidth="1"/>
    <col min="8967" max="8968" width="16.140625" style="61" customWidth="1"/>
    <col min="8969" max="9216" width="9.140625" style="61" customWidth="1"/>
    <col min="9217" max="9217" width="3.85546875" style="61" customWidth="1"/>
    <col min="9218" max="9218" width="14.5703125" style="61" customWidth="1"/>
    <col min="9219" max="9219" width="11.7109375" style="61" customWidth="1"/>
    <col min="9220" max="9220" width="21.28515625" style="61" customWidth="1"/>
    <col min="9221" max="9221" width="9.140625" style="61" customWidth="1"/>
    <col min="9222" max="9222" width="55.42578125" style="61" customWidth="1"/>
    <col min="9223" max="9224" width="16.140625" style="61" customWidth="1"/>
    <col min="9225" max="9472" width="9.140625" style="61" customWidth="1"/>
    <col min="9473" max="9473" width="3.85546875" style="61" customWidth="1"/>
    <col min="9474" max="9474" width="14.5703125" style="61" customWidth="1"/>
    <col min="9475" max="9475" width="11.7109375" style="61" customWidth="1"/>
    <col min="9476" max="9476" width="21.28515625" style="61" customWidth="1"/>
    <col min="9477" max="9477" width="9.140625" style="61" customWidth="1"/>
    <col min="9478" max="9478" width="55.42578125" style="61" customWidth="1"/>
    <col min="9479" max="9480" width="16.140625" style="61" customWidth="1"/>
    <col min="9481" max="9728" width="9.140625" style="61" customWidth="1"/>
    <col min="9729" max="9729" width="3.85546875" style="61" customWidth="1"/>
    <col min="9730" max="9730" width="14.5703125" style="61" customWidth="1"/>
    <col min="9731" max="9731" width="11.7109375" style="61" customWidth="1"/>
    <col min="9732" max="9732" width="21.28515625" style="61" customWidth="1"/>
    <col min="9733" max="9733" width="9.140625" style="61" customWidth="1"/>
    <col min="9734" max="9734" width="55.42578125" style="61" customWidth="1"/>
    <col min="9735" max="9736" width="16.140625" style="61" customWidth="1"/>
    <col min="9737" max="9984" width="9.140625" style="61" customWidth="1"/>
    <col min="9985" max="9985" width="3.85546875" style="61" customWidth="1"/>
    <col min="9986" max="9986" width="14.5703125" style="61" customWidth="1"/>
    <col min="9987" max="9987" width="11.7109375" style="61" customWidth="1"/>
    <col min="9988" max="9988" width="21.28515625" style="61" customWidth="1"/>
    <col min="9989" max="9989" width="9.140625" style="61" customWidth="1"/>
    <col min="9990" max="9990" width="55.42578125" style="61" customWidth="1"/>
    <col min="9991" max="9992" width="16.140625" style="61" customWidth="1"/>
    <col min="9993" max="10240" width="9.140625" style="61" customWidth="1"/>
    <col min="10241" max="10241" width="3.85546875" style="61" customWidth="1"/>
    <col min="10242" max="10242" width="14.5703125" style="61" customWidth="1"/>
    <col min="10243" max="10243" width="11.7109375" style="61" customWidth="1"/>
    <col min="10244" max="10244" width="21.28515625" style="61" customWidth="1"/>
    <col min="10245" max="10245" width="9.140625" style="61" customWidth="1"/>
    <col min="10246" max="10246" width="55.42578125" style="61" customWidth="1"/>
    <col min="10247" max="10248" width="16.140625" style="61" customWidth="1"/>
    <col min="10249" max="10496" width="9.140625" style="61" customWidth="1"/>
    <col min="10497" max="10497" width="3.85546875" style="61" customWidth="1"/>
    <col min="10498" max="10498" width="14.5703125" style="61" customWidth="1"/>
    <col min="10499" max="10499" width="11.7109375" style="61" customWidth="1"/>
    <col min="10500" max="10500" width="21.28515625" style="61" customWidth="1"/>
    <col min="10501" max="10501" width="9.140625" style="61" customWidth="1"/>
    <col min="10502" max="10502" width="55.42578125" style="61" customWidth="1"/>
    <col min="10503" max="10504" width="16.140625" style="61" customWidth="1"/>
    <col min="10505" max="10752" width="9.140625" style="61" customWidth="1"/>
    <col min="10753" max="10753" width="3.85546875" style="61" customWidth="1"/>
    <col min="10754" max="10754" width="14.5703125" style="61" customWidth="1"/>
    <col min="10755" max="10755" width="11.7109375" style="61" customWidth="1"/>
    <col min="10756" max="10756" width="21.28515625" style="61" customWidth="1"/>
    <col min="10757" max="10757" width="9.140625" style="61" customWidth="1"/>
    <col min="10758" max="10758" width="55.42578125" style="61" customWidth="1"/>
    <col min="10759" max="10760" width="16.140625" style="61" customWidth="1"/>
    <col min="10761" max="11008" width="9.140625" style="61" customWidth="1"/>
    <col min="11009" max="11009" width="3.85546875" style="61" customWidth="1"/>
    <col min="11010" max="11010" width="14.5703125" style="61" customWidth="1"/>
    <col min="11011" max="11011" width="11.7109375" style="61" customWidth="1"/>
    <col min="11012" max="11012" width="21.28515625" style="61" customWidth="1"/>
    <col min="11013" max="11013" width="9.140625" style="61" customWidth="1"/>
    <col min="11014" max="11014" width="55.42578125" style="61" customWidth="1"/>
    <col min="11015" max="11016" width="16.140625" style="61" customWidth="1"/>
    <col min="11017" max="11264" width="9.140625" style="61" customWidth="1"/>
    <col min="11265" max="11265" width="3.85546875" style="61" customWidth="1"/>
    <col min="11266" max="11266" width="14.5703125" style="61" customWidth="1"/>
    <col min="11267" max="11267" width="11.7109375" style="61" customWidth="1"/>
    <col min="11268" max="11268" width="21.28515625" style="61" customWidth="1"/>
    <col min="11269" max="11269" width="9.140625" style="61" customWidth="1"/>
    <col min="11270" max="11270" width="55.42578125" style="61" customWidth="1"/>
    <col min="11271" max="11272" width="16.140625" style="61" customWidth="1"/>
    <col min="11273" max="11520" width="9.140625" style="61" customWidth="1"/>
    <col min="11521" max="11521" width="3.85546875" style="61" customWidth="1"/>
    <col min="11522" max="11522" width="14.5703125" style="61" customWidth="1"/>
    <col min="11523" max="11523" width="11.7109375" style="61" customWidth="1"/>
    <col min="11524" max="11524" width="21.28515625" style="61" customWidth="1"/>
    <col min="11525" max="11525" width="9.140625" style="61" customWidth="1"/>
    <col min="11526" max="11526" width="55.42578125" style="61" customWidth="1"/>
    <col min="11527" max="11528" width="16.140625" style="61" customWidth="1"/>
    <col min="11529" max="11776" width="9.140625" style="61" customWidth="1"/>
    <col min="11777" max="11777" width="3.85546875" style="61" customWidth="1"/>
    <col min="11778" max="11778" width="14.5703125" style="61" customWidth="1"/>
    <col min="11779" max="11779" width="11.7109375" style="61" customWidth="1"/>
    <col min="11780" max="11780" width="21.28515625" style="61" customWidth="1"/>
    <col min="11781" max="11781" width="9.140625" style="61" customWidth="1"/>
    <col min="11782" max="11782" width="55.42578125" style="61" customWidth="1"/>
    <col min="11783" max="11784" width="16.140625" style="61" customWidth="1"/>
    <col min="11785" max="12032" width="9.140625" style="61" customWidth="1"/>
    <col min="12033" max="12033" width="3.85546875" style="61" customWidth="1"/>
    <col min="12034" max="12034" width="14.5703125" style="61" customWidth="1"/>
    <col min="12035" max="12035" width="11.7109375" style="61" customWidth="1"/>
    <col min="12036" max="12036" width="21.28515625" style="61" customWidth="1"/>
    <col min="12037" max="12037" width="9.140625" style="61" customWidth="1"/>
    <col min="12038" max="12038" width="55.42578125" style="61" customWidth="1"/>
    <col min="12039" max="12040" width="16.140625" style="61" customWidth="1"/>
    <col min="12041" max="12288" width="9.140625" style="61" customWidth="1"/>
    <col min="12289" max="12289" width="3.85546875" style="61" customWidth="1"/>
    <col min="12290" max="12290" width="14.5703125" style="61" customWidth="1"/>
    <col min="12291" max="12291" width="11.7109375" style="61" customWidth="1"/>
    <col min="12292" max="12292" width="21.28515625" style="61" customWidth="1"/>
    <col min="12293" max="12293" width="9.140625" style="61" customWidth="1"/>
    <col min="12294" max="12294" width="55.42578125" style="61" customWidth="1"/>
    <col min="12295" max="12296" width="16.140625" style="61" customWidth="1"/>
    <col min="12297" max="12544" width="9.140625" style="61" customWidth="1"/>
    <col min="12545" max="12545" width="3.85546875" style="61" customWidth="1"/>
    <col min="12546" max="12546" width="14.5703125" style="61" customWidth="1"/>
    <col min="12547" max="12547" width="11.7109375" style="61" customWidth="1"/>
    <col min="12548" max="12548" width="21.28515625" style="61" customWidth="1"/>
    <col min="12549" max="12549" width="9.140625" style="61" customWidth="1"/>
    <col min="12550" max="12550" width="55.42578125" style="61" customWidth="1"/>
    <col min="12551" max="12552" width="16.140625" style="61" customWidth="1"/>
    <col min="12553" max="12800" width="9.140625" style="61" customWidth="1"/>
    <col min="12801" max="12801" width="3.85546875" style="61" customWidth="1"/>
    <col min="12802" max="12802" width="14.5703125" style="61" customWidth="1"/>
    <col min="12803" max="12803" width="11.7109375" style="61" customWidth="1"/>
    <col min="12804" max="12804" width="21.28515625" style="61" customWidth="1"/>
    <col min="12805" max="12805" width="9.140625" style="61" customWidth="1"/>
    <col min="12806" max="12806" width="55.42578125" style="61" customWidth="1"/>
    <col min="12807" max="12808" width="16.140625" style="61" customWidth="1"/>
    <col min="12809" max="13056" width="9.140625" style="61" customWidth="1"/>
    <col min="13057" max="13057" width="3.85546875" style="61" customWidth="1"/>
    <col min="13058" max="13058" width="14.5703125" style="61" customWidth="1"/>
    <col min="13059" max="13059" width="11.7109375" style="61" customWidth="1"/>
    <col min="13060" max="13060" width="21.28515625" style="61" customWidth="1"/>
    <col min="13061" max="13061" width="9.140625" style="61" customWidth="1"/>
    <col min="13062" max="13062" width="55.42578125" style="61" customWidth="1"/>
    <col min="13063" max="13064" width="16.140625" style="61" customWidth="1"/>
    <col min="13065" max="13312" width="9.140625" style="61" customWidth="1"/>
    <col min="13313" max="13313" width="3.85546875" style="61" customWidth="1"/>
    <col min="13314" max="13314" width="14.5703125" style="61" customWidth="1"/>
    <col min="13315" max="13315" width="11.7109375" style="61" customWidth="1"/>
    <col min="13316" max="13316" width="21.28515625" style="61" customWidth="1"/>
    <col min="13317" max="13317" width="9.140625" style="61" customWidth="1"/>
    <col min="13318" max="13318" width="55.42578125" style="61" customWidth="1"/>
    <col min="13319" max="13320" width="16.140625" style="61" customWidth="1"/>
    <col min="13321" max="13568" width="9.140625" style="61" customWidth="1"/>
    <col min="13569" max="13569" width="3.85546875" style="61" customWidth="1"/>
    <col min="13570" max="13570" width="14.5703125" style="61" customWidth="1"/>
    <col min="13571" max="13571" width="11.7109375" style="61" customWidth="1"/>
    <col min="13572" max="13572" width="21.28515625" style="61" customWidth="1"/>
    <col min="13573" max="13573" width="9.140625" style="61" customWidth="1"/>
    <col min="13574" max="13574" width="55.42578125" style="61" customWidth="1"/>
    <col min="13575" max="13576" width="16.140625" style="61" customWidth="1"/>
    <col min="13577" max="13824" width="9.140625" style="61" customWidth="1"/>
    <col min="13825" max="13825" width="3.85546875" style="61" customWidth="1"/>
    <col min="13826" max="13826" width="14.5703125" style="61" customWidth="1"/>
    <col min="13827" max="13827" width="11.7109375" style="61" customWidth="1"/>
    <col min="13828" max="13828" width="21.28515625" style="61" customWidth="1"/>
    <col min="13829" max="13829" width="9.140625" style="61" customWidth="1"/>
    <col min="13830" max="13830" width="55.42578125" style="61" customWidth="1"/>
    <col min="13831" max="13832" width="16.140625" style="61" customWidth="1"/>
    <col min="13833" max="14080" width="9.140625" style="61" customWidth="1"/>
    <col min="14081" max="14081" width="3.85546875" style="61" customWidth="1"/>
    <col min="14082" max="14082" width="14.5703125" style="61" customWidth="1"/>
    <col min="14083" max="14083" width="11.7109375" style="61" customWidth="1"/>
    <col min="14084" max="14084" width="21.28515625" style="61" customWidth="1"/>
    <col min="14085" max="14085" width="9.140625" style="61" customWidth="1"/>
    <col min="14086" max="14086" width="55.42578125" style="61" customWidth="1"/>
    <col min="14087" max="14088" width="16.140625" style="61" customWidth="1"/>
    <col min="14089" max="14336" width="9.140625" style="61" customWidth="1"/>
    <col min="14337" max="14337" width="3.85546875" style="61" customWidth="1"/>
    <col min="14338" max="14338" width="14.5703125" style="61" customWidth="1"/>
    <col min="14339" max="14339" width="11.7109375" style="61" customWidth="1"/>
    <col min="14340" max="14340" width="21.28515625" style="61" customWidth="1"/>
    <col min="14341" max="14341" width="9.140625" style="61" customWidth="1"/>
    <col min="14342" max="14342" width="55.42578125" style="61" customWidth="1"/>
    <col min="14343" max="14344" width="16.140625" style="61" customWidth="1"/>
    <col min="14345" max="14592" width="9.140625" style="61" customWidth="1"/>
    <col min="14593" max="14593" width="3.85546875" style="61" customWidth="1"/>
    <col min="14594" max="14594" width="14.5703125" style="61" customWidth="1"/>
    <col min="14595" max="14595" width="11.7109375" style="61" customWidth="1"/>
    <col min="14596" max="14596" width="21.28515625" style="61" customWidth="1"/>
    <col min="14597" max="14597" width="9.140625" style="61" customWidth="1"/>
    <col min="14598" max="14598" width="55.42578125" style="61" customWidth="1"/>
    <col min="14599" max="14600" width="16.140625" style="61" customWidth="1"/>
    <col min="14601" max="14848" width="9.140625" style="61" customWidth="1"/>
    <col min="14849" max="14849" width="3.85546875" style="61" customWidth="1"/>
    <col min="14850" max="14850" width="14.5703125" style="61" customWidth="1"/>
    <col min="14851" max="14851" width="11.7109375" style="61" customWidth="1"/>
    <col min="14852" max="14852" width="21.28515625" style="61" customWidth="1"/>
    <col min="14853" max="14853" width="9.140625" style="61" customWidth="1"/>
    <col min="14854" max="14854" width="55.42578125" style="61" customWidth="1"/>
    <col min="14855" max="14856" width="16.140625" style="61" customWidth="1"/>
    <col min="14857" max="15104" width="9.140625" style="61" customWidth="1"/>
    <col min="15105" max="15105" width="3.85546875" style="61" customWidth="1"/>
    <col min="15106" max="15106" width="14.5703125" style="61" customWidth="1"/>
    <col min="15107" max="15107" width="11.7109375" style="61" customWidth="1"/>
    <col min="15108" max="15108" width="21.28515625" style="61" customWidth="1"/>
    <col min="15109" max="15109" width="9.140625" style="61" customWidth="1"/>
    <col min="15110" max="15110" width="55.42578125" style="61" customWidth="1"/>
    <col min="15111" max="15112" width="16.140625" style="61" customWidth="1"/>
    <col min="15113" max="15360" width="9.140625" style="61" customWidth="1"/>
    <col min="15361" max="15361" width="3.85546875" style="61" customWidth="1"/>
    <col min="15362" max="15362" width="14.5703125" style="61" customWidth="1"/>
    <col min="15363" max="15363" width="11.7109375" style="61" customWidth="1"/>
    <col min="15364" max="15364" width="21.28515625" style="61" customWidth="1"/>
    <col min="15365" max="15365" width="9.140625" style="61" customWidth="1"/>
    <col min="15366" max="15366" width="55.42578125" style="61" customWidth="1"/>
    <col min="15367" max="15368" width="16.140625" style="61" customWidth="1"/>
    <col min="15369" max="15616" width="9.140625" style="61" customWidth="1"/>
    <col min="15617" max="15617" width="3.85546875" style="61" customWidth="1"/>
    <col min="15618" max="15618" width="14.5703125" style="61" customWidth="1"/>
    <col min="15619" max="15619" width="11.7109375" style="61" customWidth="1"/>
    <col min="15620" max="15620" width="21.28515625" style="61" customWidth="1"/>
    <col min="15621" max="15621" width="9.140625" style="61" customWidth="1"/>
    <col min="15622" max="15622" width="55.42578125" style="61" customWidth="1"/>
    <col min="15623" max="15624" width="16.140625" style="61" customWidth="1"/>
    <col min="15625" max="15872" width="9.140625" style="61" customWidth="1"/>
    <col min="15873" max="15873" width="3.85546875" style="61" customWidth="1"/>
    <col min="15874" max="15874" width="14.5703125" style="61" customWidth="1"/>
    <col min="15875" max="15875" width="11.7109375" style="61" customWidth="1"/>
    <col min="15876" max="15876" width="21.28515625" style="61" customWidth="1"/>
    <col min="15877" max="15877" width="9.140625" style="61" customWidth="1"/>
    <col min="15878" max="15878" width="55.42578125" style="61" customWidth="1"/>
    <col min="15879" max="15880" width="16.140625" style="61" customWidth="1"/>
    <col min="15881" max="16128" width="9.140625" style="61" customWidth="1"/>
    <col min="16129" max="16129" width="3.85546875" style="61" customWidth="1"/>
    <col min="16130" max="16130" width="14.5703125" style="61" customWidth="1"/>
    <col min="16131" max="16131" width="11.7109375" style="61" customWidth="1"/>
    <col min="16132" max="16132" width="21.28515625" style="61" customWidth="1"/>
    <col min="16133" max="16133" width="9.140625" style="61" customWidth="1"/>
    <col min="16134" max="16134" width="55.42578125" style="61" customWidth="1"/>
    <col min="16135" max="16136" width="16.140625" style="61" customWidth="1"/>
    <col min="16137" max="16384" width="9.140625" style="61" customWidth="1"/>
  </cols>
  <sheetData>
    <row r="1" spans="2:10" ht="13.5" thickBot="1">
      <c r="E1" s="62"/>
    </row>
    <row r="2" spans="2:10" ht="18.75" thickBot="1">
      <c r="D2" s="64"/>
      <c r="F2" s="65" t="s">
        <v>42</v>
      </c>
      <c r="G2" s="66" t="s">
        <v>43</v>
      </c>
      <c r="H2" s="66" t="s">
        <v>44</v>
      </c>
    </row>
    <row r="3" spans="2:10" ht="18">
      <c r="B3" s="67"/>
      <c r="C3" s="67"/>
      <c r="D3" s="62"/>
      <c r="F3" s="68" t="s">
        <v>45</v>
      </c>
      <c r="G3" s="69">
        <v>0.41882416194871003</v>
      </c>
      <c r="H3" s="69">
        <v>0.81135452772481897</v>
      </c>
      <c r="J3" s="70">
        <f>ROUND(H3,1)</f>
        <v>0.8</v>
      </c>
    </row>
    <row r="4" spans="2:10" ht="27">
      <c r="B4" s="71" t="s">
        <v>46</v>
      </c>
      <c r="C4" s="72"/>
      <c r="D4" s="72"/>
      <c r="F4" s="68" t="s">
        <v>47</v>
      </c>
      <c r="G4" s="69">
        <v>0.81757516055573598</v>
      </c>
      <c r="H4" s="69">
        <v>0.78378858253961903</v>
      </c>
      <c r="J4" s="70">
        <f t="shared" ref="J4:J32" si="0">ROUND(H4,1)</f>
        <v>0.8</v>
      </c>
    </row>
    <row r="5" spans="2:10" ht="27">
      <c r="B5" s="73" t="s">
        <v>48</v>
      </c>
      <c r="C5" s="74"/>
      <c r="D5" s="74"/>
      <c r="F5" s="68" t="s">
        <v>49</v>
      </c>
      <c r="G5" s="69">
        <v>1.06242628143143</v>
      </c>
      <c r="H5" s="69">
        <v>1.1565952477496499</v>
      </c>
      <c r="J5" s="75">
        <f t="shared" si="0"/>
        <v>1.2</v>
      </c>
    </row>
    <row r="6" spans="2:10" ht="18">
      <c r="B6" s="64"/>
      <c r="C6" s="64"/>
      <c r="D6" s="64"/>
      <c r="F6" s="68" t="s">
        <v>50</v>
      </c>
      <c r="G6" s="69">
        <v>1.17808453816112</v>
      </c>
      <c r="H6" s="69">
        <v>1.05514266443298</v>
      </c>
      <c r="J6" s="70">
        <f t="shared" si="0"/>
        <v>1.1000000000000001</v>
      </c>
    </row>
    <row r="7" spans="2:10" ht="18">
      <c r="B7" s="76"/>
      <c r="C7" s="62"/>
      <c r="D7" s="62"/>
      <c r="F7" s="68" t="s">
        <v>51</v>
      </c>
      <c r="G7" s="69">
        <v>1.2120048445492</v>
      </c>
      <c r="H7" s="69">
        <v>1.26731466839206</v>
      </c>
      <c r="J7" s="75">
        <f t="shared" si="0"/>
        <v>1.3</v>
      </c>
    </row>
    <row r="8" spans="2:10" ht="18">
      <c r="B8" s="77"/>
      <c r="C8" s="78"/>
      <c r="D8" s="78"/>
      <c r="F8" s="68" t="s">
        <v>52</v>
      </c>
      <c r="G8" s="69">
        <v>0.55834479071127696</v>
      </c>
      <c r="H8" s="69">
        <v>0.60290381537758397</v>
      </c>
      <c r="J8" s="79">
        <f t="shared" si="0"/>
        <v>0.6</v>
      </c>
    </row>
    <row r="9" spans="2:10" ht="18">
      <c r="B9" s="77" t="s">
        <v>53</v>
      </c>
      <c r="C9" s="80" t="s">
        <v>54</v>
      </c>
      <c r="D9" s="78"/>
      <c r="F9" s="68" t="s">
        <v>55</v>
      </c>
      <c r="G9" s="69">
        <v>1.0735853646131499</v>
      </c>
      <c r="H9" s="69">
        <v>1.2321893694460699</v>
      </c>
      <c r="J9" s="75">
        <f t="shared" si="0"/>
        <v>1.2</v>
      </c>
    </row>
    <row r="10" spans="2:10" ht="18">
      <c r="B10" s="81"/>
      <c r="C10" s="82"/>
      <c r="D10" s="78"/>
      <c r="F10" s="68" t="s">
        <v>56</v>
      </c>
      <c r="G10" s="69">
        <v>1.12301195239773</v>
      </c>
      <c r="H10" s="69">
        <v>1.1907449988821199</v>
      </c>
      <c r="J10" s="75">
        <f t="shared" si="0"/>
        <v>1.2</v>
      </c>
    </row>
    <row r="11" spans="2:10" ht="18">
      <c r="B11" s="83" t="s">
        <v>57</v>
      </c>
      <c r="C11" s="80" t="s">
        <v>54</v>
      </c>
      <c r="D11" s="83"/>
      <c r="F11" s="68" t="s">
        <v>58</v>
      </c>
      <c r="G11" s="69">
        <v>1.10953357686762</v>
      </c>
      <c r="H11" s="69">
        <v>1.16867716726389</v>
      </c>
      <c r="J11" s="75">
        <f t="shared" si="0"/>
        <v>1.2</v>
      </c>
    </row>
    <row r="12" spans="2:10" ht="18">
      <c r="B12" s="83"/>
      <c r="C12" s="83"/>
      <c r="D12" s="83"/>
      <c r="F12" s="68" t="s">
        <v>59</v>
      </c>
      <c r="G12" s="69">
        <v>1.20941950232482</v>
      </c>
      <c r="H12" s="69">
        <v>1.06752110119795</v>
      </c>
      <c r="J12" s="70">
        <f t="shared" si="0"/>
        <v>1.1000000000000001</v>
      </c>
    </row>
    <row r="13" spans="2:10" ht="18">
      <c r="B13" s="83" t="s">
        <v>60</v>
      </c>
      <c r="C13" s="84" t="s">
        <v>61</v>
      </c>
      <c r="D13" s="83"/>
      <c r="F13" s="68" t="s">
        <v>62</v>
      </c>
      <c r="G13" s="69">
        <v>1.05200157113624</v>
      </c>
      <c r="H13" s="69">
        <v>0.79131638133065996</v>
      </c>
      <c r="J13" s="70">
        <f t="shared" si="0"/>
        <v>0.8</v>
      </c>
    </row>
    <row r="14" spans="2:10" ht="18">
      <c r="B14" s="77"/>
      <c r="C14" s="77"/>
      <c r="D14" s="77"/>
      <c r="F14" s="68" t="s">
        <v>63</v>
      </c>
      <c r="G14" s="69">
        <v>0.91017361929584795</v>
      </c>
      <c r="H14" s="69">
        <v>1.1011371707562301</v>
      </c>
      <c r="J14" s="70">
        <f t="shared" si="0"/>
        <v>1.1000000000000001</v>
      </c>
    </row>
    <row r="15" spans="2:10" ht="18">
      <c r="F15" s="68" t="s">
        <v>64</v>
      </c>
      <c r="G15" s="69">
        <v>1.1018535292202001</v>
      </c>
      <c r="H15" s="69">
        <v>0.94772862722149498</v>
      </c>
      <c r="J15" s="70">
        <f t="shared" si="0"/>
        <v>0.9</v>
      </c>
    </row>
    <row r="16" spans="2:10" ht="18">
      <c r="F16" s="68" t="s">
        <v>65</v>
      </c>
      <c r="G16" s="69">
        <v>1.2145947193243201</v>
      </c>
      <c r="H16" s="69">
        <v>1.01753155453933</v>
      </c>
      <c r="J16" s="70">
        <f t="shared" si="0"/>
        <v>1</v>
      </c>
    </row>
    <row r="17" spans="2:10" ht="18">
      <c r="F17" s="68" t="s">
        <v>66</v>
      </c>
      <c r="G17" s="69">
        <v>0.63062772199213502</v>
      </c>
      <c r="H17" s="69">
        <v>0.54002693499461496</v>
      </c>
      <c r="J17" s="79">
        <f t="shared" si="0"/>
        <v>0.5</v>
      </c>
    </row>
    <row r="18" spans="2:10" ht="18">
      <c r="F18" s="68" t="s">
        <v>67</v>
      </c>
      <c r="G18" s="69">
        <v>0.65900602076937398</v>
      </c>
      <c r="H18" s="69">
        <v>0.60753077172968895</v>
      </c>
      <c r="J18" s="79">
        <f t="shared" si="0"/>
        <v>0.6</v>
      </c>
    </row>
    <row r="19" spans="2:10" ht="18">
      <c r="E19" s="85"/>
      <c r="F19" s="68" t="s">
        <v>68</v>
      </c>
      <c r="G19" s="69">
        <v>1.1624667568079801</v>
      </c>
      <c r="H19" s="69">
        <v>1.02462744473019</v>
      </c>
      <c r="J19" s="70">
        <f t="shared" si="0"/>
        <v>1</v>
      </c>
    </row>
    <row r="20" spans="2:10" ht="18">
      <c r="E20" s="85"/>
      <c r="F20" s="68" t="s">
        <v>69</v>
      </c>
      <c r="G20" s="69">
        <v>0.46123279354076901</v>
      </c>
      <c r="H20" s="69">
        <v>0.62438223799373505</v>
      </c>
      <c r="J20" s="79">
        <f t="shared" si="0"/>
        <v>0.6</v>
      </c>
    </row>
    <row r="21" spans="2:10" ht="18">
      <c r="E21" s="85"/>
      <c r="F21" s="68" t="s">
        <v>70</v>
      </c>
      <c r="G21" s="69">
        <v>0.61241276155733204</v>
      </c>
      <c r="H21" s="69">
        <v>1.0173302999652001</v>
      </c>
      <c r="J21" s="70">
        <f t="shared" si="0"/>
        <v>1</v>
      </c>
    </row>
    <row r="22" spans="2:10" ht="18">
      <c r="B22" s="85"/>
      <c r="C22" s="85"/>
      <c r="D22" s="85"/>
      <c r="E22" s="85"/>
      <c r="F22" s="68" t="s">
        <v>71</v>
      </c>
      <c r="G22" s="69">
        <v>0.88954716041537796</v>
      </c>
      <c r="H22" s="69">
        <v>1.0530409489353401</v>
      </c>
      <c r="J22" s="70">
        <f t="shared" si="0"/>
        <v>1.1000000000000001</v>
      </c>
    </row>
    <row r="23" spans="2:10" ht="18">
      <c r="B23" s="85"/>
      <c r="C23" s="85"/>
      <c r="D23" s="85"/>
      <c r="E23" s="85"/>
      <c r="F23" s="68" t="s">
        <v>72</v>
      </c>
      <c r="G23" s="69">
        <v>0.60014791965082603</v>
      </c>
      <c r="H23" s="69">
        <v>0.77514166133607099</v>
      </c>
      <c r="J23" s="70">
        <f t="shared" si="0"/>
        <v>0.8</v>
      </c>
    </row>
    <row r="24" spans="2:10" ht="18">
      <c r="B24" s="85"/>
      <c r="C24" s="85"/>
      <c r="D24" s="85"/>
      <c r="E24" s="85"/>
      <c r="F24" s="68" t="s">
        <v>73</v>
      </c>
      <c r="G24" s="69">
        <v>0.72575591822514096</v>
      </c>
      <c r="H24" s="69">
        <v>0.66404310065526695</v>
      </c>
      <c r="J24" s="70">
        <f t="shared" si="0"/>
        <v>0.7</v>
      </c>
    </row>
    <row r="25" spans="2:10" ht="18">
      <c r="B25" s="86" t="s">
        <v>74</v>
      </c>
      <c r="F25" s="68" t="s">
        <v>75</v>
      </c>
      <c r="G25" s="69">
        <v>1.0749759351982699</v>
      </c>
      <c r="H25" s="69">
        <v>1.13958611652821</v>
      </c>
      <c r="J25" s="70">
        <f t="shared" si="0"/>
        <v>1.1000000000000001</v>
      </c>
    </row>
    <row r="26" spans="2:10" ht="18">
      <c r="B26" s="87"/>
      <c r="F26" s="68" t="s">
        <v>76</v>
      </c>
      <c r="G26" s="69">
        <v>0.70455560824747998</v>
      </c>
      <c r="H26" s="69">
        <v>0.80667693582244604</v>
      </c>
      <c r="J26" s="70">
        <f t="shared" si="0"/>
        <v>0.8</v>
      </c>
    </row>
    <row r="27" spans="2:10" ht="18">
      <c r="B27" s="80" t="s">
        <v>77</v>
      </c>
      <c r="F27" s="68" t="s">
        <v>78</v>
      </c>
      <c r="G27" s="69">
        <v>0.87220869382687904</v>
      </c>
      <c r="H27" s="69">
        <v>0.77909074541941803</v>
      </c>
      <c r="J27" s="70">
        <f t="shared" si="0"/>
        <v>0.8</v>
      </c>
    </row>
    <row r="28" spans="2:10" ht="18">
      <c r="B28" s="80" t="s">
        <v>79</v>
      </c>
      <c r="F28" s="68" t="s">
        <v>80</v>
      </c>
      <c r="G28" s="69">
        <v>1.2700131783275601</v>
      </c>
      <c r="H28" s="69">
        <v>1.06138485513331</v>
      </c>
      <c r="J28" s="70">
        <f t="shared" si="0"/>
        <v>1.1000000000000001</v>
      </c>
    </row>
    <row r="29" spans="2:10" ht="18">
      <c r="B29" s="80" t="s">
        <v>81</v>
      </c>
      <c r="F29" s="68" t="s">
        <v>82</v>
      </c>
      <c r="G29" s="69">
        <v>0.99720685031121203</v>
      </c>
      <c r="H29" s="69">
        <v>0.874445094451337</v>
      </c>
      <c r="J29" s="70">
        <f t="shared" si="0"/>
        <v>0.9</v>
      </c>
    </row>
    <row r="30" spans="2:10" ht="18">
      <c r="B30" s="80" t="s">
        <v>83</v>
      </c>
      <c r="F30" s="68" t="s">
        <v>84</v>
      </c>
      <c r="G30" s="69">
        <v>0.98086049052666302</v>
      </c>
      <c r="H30" s="69">
        <v>1.04562498675972</v>
      </c>
      <c r="J30" s="70">
        <f t="shared" si="0"/>
        <v>1</v>
      </c>
    </row>
    <row r="31" spans="2:10" ht="18">
      <c r="F31" s="68" t="s">
        <v>85</v>
      </c>
      <c r="G31" s="69">
        <v>1.04404022862038</v>
      </c>
      <c r="H31" s="69">
        <v>1.12128470168536</v>
      </c>
      <c r="J31" s="70">
        <f t="shared" si="0"/>
        <v>1.1000000000000001</v>
      </c>
    </row>
    <row r="32" spans="2:10" ht="18">
      <c r="F32" s="68" t="s">
        <v>86</v>
      </c>
      <c r="G32" s="69">
        <v>1.0957783334639399</v>
      </c>
      <c r="H32" s="69">
        <v>0.95627243502493198</v>
      </c>
      <c r="J32" s="70">
        <f t="shared" si="0"/>
        <v>1</v>
      </c>
    </row>
    <row r="40" spans="2:2" ht="15">
      <c r="B40" s="88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L13"/>
  <sheetViews>
    <sheetView showGridLines="0" zoomScale="80" zoomScaleNormal="80" workbookViewId="0"/>
  </sheetViews>
  <sheetFormatPr baseColWidth="10" defaultRowHeight="14.25"/>
  <cols>
    <col min="1" max="4" width="11.42578125" style="20"/>
    <col min="5" max="5" width="8.42578125" style="20" customWidth="1"/>
    <col min="6" max="11" width="15.5703125" style="20" customWidth="1"/>
    <col min="12" max="12" width="12.28515625" style="20" bestFit="1" customWidth="1"/>
    <col min="13" max="16384" width="11.42578125" style="20"/>
  </cols>
  <sheetData>
    <row r="2" spans="5:12" ht="25.5" customHeight="1">
      <c r="E2" s="31"/>
      <c r="F2" s="31"/>
      <c r="G2" s="31"/>
    </row>
    <row r="3" spans="5:12" ht="25.5" customHeight="1"/>
    <row r="4" spans="5:12" ht="25.5" customHeight="1"/>
    <row r="5" spans="5:12" s="44" customFormat="1" ht="93.75" customHeight="1">
      <c r="E5" s="48" t="s">
        <v>16</v>
      </c>
      <c r="F5" s="49" t="s">
        <v>17</v>
      </c>
      <c r="G5" s="49" t="s">
        <v>18</v>
      </c>
      <c r="H5" s="49" t="s">
        <v>19</v>
      </c>
      <c r="I5" s="49" t="s">
        <v>20</v>
      </c>
      <c r="J5" s="49" t="s">
        <v>21</v>
      </c>
      <c r="K5" s="49" t="s">
        <v>22</v>
      </c>
      <c r="L5" s="49" t="s">
        <v>23</v>
      </c>
    </row>
    <row r="6" spans="5:12" ht="25.5" customHeight="1">
      <c r="E6" s="33">
        <v>1</v>
      </c>
      <c r="F6" s="43">
        <v>100000</v>
      </c>
      <c r="G6" s="43">
        <v>20000</v>
      </c>
      <c r="H6" s="43">
        <f>0.08*F6</f>
        <v>8000</v>
      </c>
      <c r="I6" s="43">
        <f>H6*0.6</f>
        <v>4800</v>
      </c>
      <c r="J6" s="43">
        <f>G6+H6-I6</f>
        <v>23200</v>
      </c>
      <c r="K6" s="43">
        <f>J6/((1+0.08)^E6)</f>
        <v>21481.481481481482</v>
      </c>
      <c r="L6" s="43">
        <f>I6/((1+0.08)^E6)</f>
        <v>4444.4444444444443</v>
      </c>
    </row>
    <row r="7" spans="5:12" ht="25.5" customHeight="1">
      <c r="E7" s="32">
        <v>2</v>
      </c>
      <c r="F7" s="43">
        <f>F6-G6</f>
        <v>80000</v>
      </c>
      <c r="G7" s="43">
        <v>20000</v>
      </c>
      <c r="H7" s="43">
        <f>0.08*F7</f>
        <v>6400</v>
      </c>
      <c r="I7" s="43">
        <f>H7*0.6</f>
        <v>3840</v>
      </c>
      <c r="J7" s="43">
        <f>G7+H7-I7</f>
        <v>22560</v>
      </c>
      <c r="K7" s="43">
        <f t="shared" ref="K7:K10" si="0">J7/((1+0.08)^E7)</f>
        <v>19341.563786008228</v>
      </c>
      <c r="L7" s="43">
        <f t="shared" ref="L7:L10" si="1">I7/((1+0.08)^E7)</f>
        <v>3292.1810699588473</v>
      </c>
    </row>
    <row r="8" spans="5:12" ht="25.5" customHeight="1">
      <c r="E8" s="32">
        <v>3</v>
      </c>
      <c r="F8" s="43">
        <f t="shared" ref="F8:F10" si="2">F7-G7</f>
        <v>60000</v>
      </c>
      <c r="G8" s="43">
        <v>20000</v>
      </c>
      <c r="H8" s="43">
        <f t="shared" ref="H8:H10" si="3">0.08*F8</f>
        <v>4800</v>
      </c>
      <c r="I8" s="43">
        <f t="shared" ref="I8:I10" si="4">H8*0.6</f>
        <v>2880</v>
      </c>
      <c r="J8" s="43">
        <f t="shared" ref="J8:J10" si="5">G8+H8-I8</f>
        <v>21920</v>
      </c>
      <c r="K8" s="43">
        <f t="shared" si="0"/>
        <v>17400.802723162116</v>
      </c>
      <c r="L8" s="43">
        <f t="shared" si="1"/>
        <v>2286.2368541380883</v>
      </c>
    </row>
    <row r="9" spans="5:12" ht="25.5" customHeight="1">
      <c r="E9" s="45">
        <v>4</v>
      </c>
      <c r="F9" s="43">
        <f t="shared" si="2"/>
        <v>40000</v>
      </c>
      <c r="G9" s="43">
        <v>20000</v>
      </c>
      <c r="H9" s="43">
        <f t="shared" si="3"/>
        <v>3200</v>
      </c>
      <c r="I9" s="43">
        <f t="shared" si="4"/>
        <v>1920</v>
      </c>
      <c r="J9" s="43">
        <f t="shared" si="5"/>
        <v>21280</v>
      </c>
      <c r="K9" s="43">
        <f t="shared" si="0"/>
        <v>15641.435267508525</v>
      </c>
      <c r="L9" s="43">
        <f t="shared" si="1"/>
        <v>1411.2573173691903</v>
      </c>
    </row>
    <row r="10" spans="5:12" ht="25.5" customHeight="1">
      <c r="E10" s="45">
        <v>5</v>
      </c>
      <c r="F10" s="43">
        <f t="shared" si="2"/>
        <v>20000</v>
      </c>
      <c r="G10" s="43">
        <v>20000</v>
      </c>
      <c r="H10" s="43">
        <f t="shared" si="3"/>
        <v>1600</v>
      </c>
      <c r="I10" s="43">
        <f t="shared" si="4"/>
        <v>960</v>
      </c>
      <c r="J10" s="43">
        <f t="shared" si="5"/>
        <v>20640</v>
      </c>
      <c r="K10" s="43">
        <f t="shared" si="0"/>
        <v>14047.237186776661</v>
      </c>
      <c r="L10" s="43">
        <f t="shared" si="1"/>
        <v>653.35986915240289</v>
      </c>
    </row>
    <row r="11" spans="5:12" ht="25.5" customHeight="1" thickBot="1">
      <c r="E11" s="47"/>
      <c r="F11" s="47"/>
      <c r="G11" s="47"/>
      <c r="H11" s="47"/>
      <c r="I11" s="47"/>
      <c r="J11" s="47"/>
      <c r="K11" s="46">
        <f>SUM(K6:K10)</f>
        <v>87912.520444937007</v>
      </c>
      <c r="L11" s="46">
        <f>SUM(L6:L10)</f>
        <v>12087.479555062973</v>
      </c>
    </row>
    <row r="12" spans="5:12" ht="25.5" customHeight="1" thickTop="1"/>
    <row r="13" spans="5:12" ht="25.5" customHeight="1"/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E14"/>
  <sheetViews>
    <sheetView showGridLines="0" zoomScale="80" zoomScaleNormal="80" workbookViewId="0"/>
  </sheetViews>
  <sheetFormatPr baseColWidth="10" defaultRowHeight="15"/>
  <sheetData>
    <row r="11" spans="4:5">
      <c r="D11" t="s">
        <v>24</v>
      </c>
      <c r="E11" s="50">
        <f>(((140*(1-0.52))/500)-(0.09*(1-0.52)*(1/5)))/(4/5)</f>
        <v>0.15720000000000001</v>
      </c>
    </row>
    <row r="14" spans="4:5">
      <c r="E14" s="50">
        <f>(15.72 %*4/5)+ (9 %*(1-0.52)*1/5)</f>
        <v>0.13440000000000002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E40"/>
  <sheetViews>
    <sheetView showGridLines="0" zoomScale="80" zoomScaleNormal="80" workbookViewId="0"/>
  </sheetViews>
  <sheetFormatPr baseColWidth="10" defaultRowHeight="15"/>
  <cols>
    <col min="5" max="5" width="11.7109375" bestFit="1" customWidth="1"/>
  </cols>
  <sheetData>
    <row r="11" spans="2:5" ht="18">
      <c r="D11" t="s">
        <v>25</v>
      </c>
      <c r="E11" s="51">
        <f>-100+((49*(1-0.52))/0.1344)</f>
        <v>75</v>
      </c>
    </row>
    <row r="12" spans="2:5">
      <c r="B12" t="s">
        <v>27</v>
      </c>
    </row>
    <row r="14" spans="2:5">
      <c r="E14" s="50"/>
    </row>
    <row r="19" spans="2:5" ht="18">
      <c r="D19" t="s">
        <v>25</v>
      </c>
      <c r="E19" s="51">
        <f>-100+((49*(1-0.52))/0.1572)+35-(((0.09*35)*(1-0.52))/0.1572)</f>
        <v>75</v>
      </c>
    </row>
    <row r="21" spans="2:5">
      <c r="B21" t="s">
        <v>26</v>
      </c>
    </row>
    <row r="24" spans="2:5">
      <c r="E24" s="51"/>
    </row>
    <row r="29" spans="2:5" ht="18">
      <c r="D29" t="s">
        <v>25</v>
      </c>
      <c r="E29" s="51">
        <f>-100+((49*(1-0.52))/0.15)+(((0.09*35*0.52))/0.09)</f>
        <v>75.000000000000014</v>
      </c>
    </row>
    <row r="32" spans="2:5">
      <c r="B32" t="s">
        <v>26</v>
      </c>
    </row>
    <row r="40" spans="4:5" ht="18">
      <c r="D40" t="s">
        <v>25</v>
      </c>
      <c r="E40" s="51">
        <f>-100+((49*(1-0.52))/0.15)+(((0.09*50*0.52))/0.09)</f>
        <v>82.800000000000011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5.6-Abb. alt 5.6 (2)</vt:lpstr>
      <vt:lpstr>Abb. 8.4</vt:lpstr>
      <vt:lpstr>Abb. 8.5 Beta=1</vt:lpstr>
      <vt:lpstr>Abb. 8.5 Beta=0, 0,5 und 1,5 </vt:lpstr>
      <vt:lpstr>alt Abb. 8.6</vt:lpstr>
      <vt:lpstr>Abb 8.7 DAX Beta-Faktoren</vt:lpstr>
      <vt:lpstr>Beispiel</vt:lpstr>
      <vt:lpstr>Beispiel  Teil 1</vt:lpstr>
      <vt:lpstr>Beispiel  Teil 2</vt:lpstr>
      <vt:lpstr>Aufgabe 8.2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2014-07-08T19:08:59Z</dcterms:created>
  <dcterms:modified xsi:type="dcterms:W3CDTF">2015-09-17T13:18:27Z</dcterms:modified>
</cp:coreProperties>
</file>