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610" windowHeight="11640" firstSheet="1" activeTab="1"/>
  </bookViews>
  <sheets>
    <sheet name="5.6-Abb. alt 5.6 (2)" sheetId="34" state="hidden" r:id="rId1"/>
    <sheet name="Tabelle 7.1 + 7.2 + 7.3" sheetId="9" r:id="rId2"/>
    <sheet name="Tabelle 7.4" sheetId="46" r:id="rId3"/>
    <sheet name="Tabelle 7.4 + Abb 7.1" sheetId="49" r:id="rId4"/>
    <sheet name="Tabelle 7.4 + Abb 7.2" sheetId="48" r:id="rId5"/>
    <sheet name="Tabelle 7.4 + neu Abb 7.3" sheetId="50" r:id="rId6"/>
    <sheet name="Tabelle 7.4 + neu Abb 7.4" sheetId="51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O46" i="51" l="1"/>
  <c r="O45" i="51"/>
  <c r="O40" i="51"/>
  <c r="Q34" i="51"/>
  <c r="O34" i="51"/>
  <c r="O27" i="51"/>
  <c r="O28" i="51" s="1"/>
  <c r="E24" i="51"/>
  <c r="N24" i="51" s="1"/>
  <c r="N23" i="51"/>
  <c r="M23" i="51"/>
  <c r="E23" i="51"/>
  <c r="L23" i="51" s="1"/>
  <c r="N22" i="51"/>
  <c r="M22" i="51"/>
  <c r="L22" i="51"/>
  <c r="K22" i="51"/>
  <c r="E22" i="51"/>
  <c r="J22" i="51" s="1"/>
  <c r="E21" i="51"/>
  <c r="N21" i="51" s="1"/>
  <c r="E20" i="51"/>
  <c r="N20" i="51" s="1"/>
  <c r="N19" i="51"/>
  <c r="M19" i="51"/>
  <c r="E19" i="51"/>
  <c r="L19" i="51" s="1"/>
  <c r="N18" i="51"/>
  <c r="M18" i="51"/>
  <c r="L18" i="51"/>
  <c r="K18" i="51"/>
  <c r="E18" i="51"/>
  <c r="J18" i="51" s="1"/>
  <c r="E17" i="51"/>
  <c r="N17" i="51" s="1"/>
  <c r="E16" i="51"/>
  <c r="N16" i="51" s="1"/>
  <c r="N15" i="51"/>
  <c r="M15" i="51"/>
  <c r="E15" i="51"/>
  <c r="L15" i="51" s="1"/>
  <c r="N14" i="51"/>
  <c r="M14" i="51"/>
  <c r="L14" i="51"/>
  <c r="K14" i="51"/>
  <c r="E14" i="51"/>
  <c r="J14" i="51" s="1"/>
  <c r="E13" i="51"/>
  <c r="N13" i="51" s="1"/>
  <c r="E12" i="51"/>
  <c r="N12" i="51" s="1"/>
  <c r="N11" i="51"/>
  <c r="M11" i="51"/>
  <c r="E11" i="51"/>
  <c r="L11" i="51" s="1"/>
  <c r="N10" i="51"/>
  <c r="M10" i="51"/>
  <c r="L10" i="51"/>
  <c r="K10" i="51"/>
  <c r="E10" i="51"/>
  <c r="J10" i="51" s="1"/>
  <c r="E9" i="51"/>
  <c r="N9" i="51" s="1"/>
  <c r="E8" i="51"/>
  <c r="N8" i="51" s="1"/>
  <c r="N7" i="51"/>
  <c r="M7" i="51"/>
  <c r="E7" i="51"/>
  <c r="L7" i="51" s="1"/>
  <c r="N6" i="51"/>
  <c r="M6" i="51"/>
  <c r="L6" i="51"/>
  <c r="K6" i="51"/>
  <c r="E6" i="51"/>
  <c r="J6" i="51" s="1"/>
  <c r="E5" i="51"/>
  <c r="N5" i="51" s="1"/>
  <c r="E4" i="51"/>
  <c r="N4" i="51" s="1"/>
  <c r="O28" i="50"/>
  <c r="O27" i="50"/>
  <c r="O34" i="50"/>
  <c r="O46" i="50"/>
  <c r="Q34" i="50"/>
  <c r="N24" i="50"/>
  <c r="E24" i="50"/>
  <c r="M24" i="50" s="1"/>
  <c r="N23" i="50"/>
  <c r="M23" i="50"/>
  <c r="L23" i="50"/>
  <c r="E23" i="50"/>
  <c r="K23" i="50" s="1"/>
  <c r="N22" i="50"/>
  <c r="M22" i="50"/>
  <c r="L22" i="50"/>
  <c r="K22" i="50"/>
  <c r="J22" i="50"/>
  <c r="E22" i="50"/>
  <c r="E21" i="50"/>
  <c r="J21" i="50" s="1"/>
  <c r="N20" i="50"/>
  <c r="E20" i="50"/>
  <c r="M20" i="50" s="1"/>
  <c r="N19" i="50"/>
  <c r="M19" i="50"/>
  <c r="L19" i="50"/>
  <c r="E19" i="50"/>
  <c r="K19" i="50" s="1"/>
  <c r="N18" i="50"/>
  <c r="M18" i="50"/>
  <c r="L18" i="50"/>
  <c r="K18" i="50"/>
  <c r="J18" i="50"/>
  <c r="E18" i="50"/>
  <c r="E17" i="50"/>
  <c r="K17" i="50" s="1"/>
  <c r="N16" i="50"/>
  <c r="E16" i="50"/>
  <c r="M16" i="50" s="1"/>
  <c r="N15" i="50"/>
  <c r="M15" i="50"/>
  <c r="L15" i="50"/>
  <c r="E15" i="50"/>
  <c r="K15" i="50" s="1"/>
  <c r="N14" i="50"/>
  <c r="M14" i="50"/>
  <c r="L14" i="50"/>
  <c r="K14" i="50"/>
  <c r="J14" i="50"/>
  <c r="E14" i="50"/>
  <c r="E13" i="50"/>
  <c r="K13" i="50" s="1"/>
  <c r="N12" i="50"/>
  <c r="E12" i="50"/>
  <c r="M12" i="50" s="1"/>
  <c r="N11" i="50"/>
  <c r="M11" i="50"/>
  <c r="L11" i="50"/>
  <c r="E11" i="50"/>
  <c r="K11" i="50" s="1"/>
  <c r="N10" i="50"/>
  <c r="M10" i="50"/>
  <c r="L10" i="50"/>
  <c r="K10" i="50"/>
  <c r="J10" i="50"/>
  <c r="E10" i="50"/>
  <c r="E9" i="50"/>
  <c r="L9" i="50" s="1"/>
  <c r="N8" i="50"/>
  <c r="E8" i="50"/>
  <c r="M8" i="50" s="1"/>
  <c r="N7" i="50"/>
  <c r="M7" i="50"/>
  <c r="L7" i="50"/>
  <c r="E7" i="50"/>
  <c r="K7" i="50" s="1"/>
  <c r="N6" i="50"/>
  <c r="M6" i="50"/>
  <c r="L6" i="50"/>
  <c r="K6" i="50"/>
  <c r="J6" i="50"/>
  <c r="E6" i="50"/>
  <c r="E5" i="50"/>
  <c r="N5" i="50" s="1"/>
  <c r="N4" i="50"/>
  <c r="E4" i="50"/>
  <c r="J4" i="50" s="1"/>
  <c r="J5" i="51" l="1"/>
  <c r="J9" i="51"/>
  <c r="J13" i="51"/>
  <c r="J17" i="51"/>
  <c r="J21" i="51"/>
  <c r="K5" i="51"/>
  <c r="K9" i="51"/>
  <c r="K13" i="51"/>
  <c r="K17" i="51"/>
  <c r="K21" i="51"/>
  <c r="J4" i="51"/>
  <c r="L5" i="51"/>
  <c r="J8" i="51"/>
  <c r="L9" i="51"/>
  <c r="J12" i="51"/>
  <c r="L13" i="51"/>
  <c r="J16" i="51"/>
  <c r="L17" i="51"/>
  <c r="J20" i="51"/>
  <c r="L21" i="51"/>
  <c r="J24" i="51"/>
  <c r="K4" i="51"/>
  <c r="M5" i="51"/>
  <c r="K8" i="51"/>
  <c r="M9" i="51"/>
  <c r="K12" i="51"/>
  <c r="M13" i="51"/>
  <c r="K16" i="51"/>
  <c r="M17" i="51"/>
  <c r="K20" i="51"/>
  <c r="M21" i="51"/>
  <c r="K24" i="51"/>
  <c r="L4" i="51"/>
  <c r="J7" i="51"/>
  <c r="L8" i="51"/>
  <c r="J11" i="51"/>
  <c r="L12" i="51"/>
  <c r="J15" i="51"/>
  <c r="L16" i="51"/>
  <c r="J19" i="51"/>
  <c r="L20" i="51"/>
  <c r="J23" i="51"/>
  <c r="L24" i="51"/>
  <c r="M4" i="51"/>
  <c r="K7" i="51"/>
  <c r="M8" i="51"/>
  <c r="K11" i="51"/>
  <c r="M12" i="51"/>
  <c r="K15" i="51"/>
  <c r="M16" i="51"/>
  <c r="K19" i="51"/>
  <c r="M20" i="51"/>
  <c r="K23" i="51"/>
  <c r="M24" i="51"/>
  <c r="J5" i="50"/>
  <c r="J9" i="50"/>
  <c r="J17" i="50"/>
  <c r="O45" i="50"/>
  <c r="O40" i="50" s="1"/>
  <c r="L5" i="50"/>
  <c r="L17" i="50"/>
  <c r="L21" i="50"/>
  <c r="K4" i="50"/>
  <c r="M5" i="50"/>
  <c r="K8" i="50"/>
  <c r="M9" i="50"/>
  <c r="K12" i="50"/>
  <c r="M13" i="50"/>
  <c r="K16" i="50"/>
  <c r="M17" i="50"/>
  <c r="K20" i="50"/>
  <c r="M21" i="50"/>
  <c r="K24" i="50"/>
  <c r="J13" i="50"/>
  <c r="K5" i="50"/>
  <c r="J12" i="50"/>
  <c r="L13" i="50"/>
  <c r="J16" i="50"/>
  <c r="J20" i="50"/>
  <c r="J24" i="50"/>
  <c r="L4" i="50"/>
  <c r="J7" i="50"/>
  <c r="L8" i="50"/>
  <c r="N9" i="50"/>
  <c r="J11" i="50"/>
  <c r="L12" i="50"/>
  <c r="N13" i="50"/>
  <c r="J15" i="50"/>
  <c r="L16" i="50"/>
  <c r="N17" i="50"/>
  <c r="J19" i="50"/>
  <c r="L20" i="50"/>
  <c r="N21" i="50"/>
  <c r="J23" i="50"/>
  <c r="L24" i="50"/>
  <c r="K9" i="50"/>
  <c r="K21" i="50"/>
  <c r="J8" i="50"/>
  <c r="M4" i="50"/>
  <c r="O46" i="48"/>
  <c r="O45" i="48"/>
  <c r="Q36" i="48"/>
  <c r="Q34" i="48"/>
  <c r="N24" i="48"/>
  <c r="M24" i="48"/>
  <c r="L24" i="48"/>
  <c r="K24" i="48"/>
  <c r="J24" i="48"/>
  <c r="E24" i="48"/>
  <c r="N23" i="48"/>
  <c r="M23" i="48"/>
  <c r="L23" i="48"/>
  <c r="K23" i="48"/>
  <c r="J23" i="48"/>
  <c r="E23" i="48"/>
  <c r="N22" i="48"/>
  <c r="M22" i="48"/>
  <c r="L22" i="48"/>
  <c r="K22" i="48"/>
  <c r="J22" i="48"/>
  <c r="E22" i="48"/>
  <c r="N21" i="48"/>
  <c r="M21" i="48"/>
  <c r="L21" i="48"/>
  <c r="K21" i="48"/>
  <c r="J21" i="48"/>
  <c r="E21" i="48"/>
  <c r="N20" i="48"/>
  <c r="M20" i="48"/>
  <c r="L20" i="48"/>
  <c r="K20" i="48"/>
  <c r="J20" i="48"/>
  <c r="E20" i="48"/>
  <c r="N19" i="48"/>
  <c r="M19" i="48"/>
  <c r="L19" i="48"/>
  <c r="K19" i="48"/>
  <c r="J19" i="48"/>
  <c r="E19" i="48"/>
  <c r="N18" i="48"/>
  <c r="M18" i="48"/>
  <c r="L18" i="48"/>
  <c r="K18" i="48"/>
  <c r="J18" i="48"/>
  <c r="E18" i="48"/>
  <c r="N17" i="48"/>
  <c r="M17" i="48"/>
  <c r="L17" i="48"/>
  <c r="K17" i="48"/>
  <c r="J17" i="48"/>
  <c r="E17" i="48"/>
  <c r="N16" i="48"/>
  <c r="M16" i="48"/>
  <c r="L16" i="48"/>
  <c r="K16" i="48"/>
  <c r="J16" i="48"/>
  <c r="E16" i="48"/>
  <c r="N15" i="48"/>
  <c r="M15" i="48"/>
  <c r="L15" i="48"/>
  <c r="K15" i="48"/>
  <c r="J15" i="48"/>
  <c r="E15" i="48"/>
  <c r="N14" i="48"/>
  <c r="M14" i="48"/>
  <c r="L14" i="48"/>
  <c r="K14" i="48"/>
  <c r="J14" i="48"/>
  <c r="E14" i="48"/>
  <c r="N13" i="48"/>
  <c r="M13" i="48"/>
  <c r="L13" i="48"/>
  <c r="K13" i="48"/>
  <c r="J13" i="48"/>
  <c r="E13" i="48"/>
  <c r="N12" i="48"/>
  <c r="M12" i="48"/>
  <c r="L12" i="48"/>
  <c r="K12" i="48"/>
  <c r="J12" i="48"/>
  <c r="E12" i="48"/>
  <c r="N11" i="48"/>
  <c r="M11" i="48"/>
  <c r="L11" i="48"/>
  <c r="K11" i="48"/>
  <c r="J11" i="48"/>
  <c r="E11" i="48"/>
  <c r="N10" i="48"/>
  <c r="M10" i="48"/>
  <c r="L10" i="48"/>
  <c r="K10" i="48"/>
  <c r="J10" i="48"/>
  <c r="E10" i="48"/>
  <c r="N9" i="48"/>
  <c r="M9" i="48"/>
  <c r="L9" i="48"/>
  <c r="K9" i="48"/>
  <c r="J9" i="48"/>
  <c r="E9" i="48"/>
  <c r="N8" i="48"/>
  <c r="M8" i="48"/>
  <c r="L8" i="48"/>
  <c r="K8" i="48"/>
  <c r="J8" i="48"/>
  <c r="E8" i="48"/>
  <c r="N7" i="48"/>
  <c r="M7" i="48"/>
  <c r="L7" i="48"/>
  <c r="K7" i="48"/>
  <c r="J7" i="48"/>
  <c r="E7" i="48"/>
  <c r="N6" i="48"/>
  <c r="M6" i="48"/>
  <c r="L6" i="48"/>
  <c r="K6" i="48"/>
  <c r="J6" i="48"/>
  <c r="E6" i="48"/>
  <c r="N5" i="48"/>
  <c r="M5" i="48"/>
  <c r="L5" i="48"/>
  <c r="K5" i="48"/>
  <c r="J5" i="48"/>
  <c r="E5" i="48"/>
  <c r="N4" i="48"/>
  <c r="M4" i="48"/>
  <c r="L4" i="48"/>
  <c r="K4" i="48"/>
  <c r="J4" i="48"/>
  <c r="E4" i="48"/>
  <c r="N24" i="49"/>
  <c r="M24" i="49"/>
  <c r="L24" i="49"/>
  <c r="K24" i="49"/>
  <c r="J24" i="49"/>
  <c r="E24" i="49"/>
  <c r="N23" i="49"/>
  <c r="M23" i="49"/>
  <c r="L23" i="49"/>
  <c r="K23" i="49"/>
  <c r="J23" i="49"/>
  <c r="E23" i="49"/>
  <c r="N22" i="49"/>
  <c r="M22" i="49"/>
  <c r="L22" i="49"/>
  <c r="K22" i="49"/>
  <c r="J22" i="49"/>
  <c r="E22" i="49"/>
  <c r="N21" i="49"/>
  <c r="M21" i="49"/>
  <c r="L21" i="49"/>
  <c r="K21" i="49"/>
  <c r="J21" i="49"/>
  <c r="E21" i="49"/>
  <c r="N20" i="49"/>
  <c r="M20" i="49"/>
  <c r="L20" i="49"/>
  <c r="K20" i="49"/>
  <c r="J20" i="49"/>
  <c r="E20" i="49"/>
  <c r="N19" i="49"/>
  <c r="M19" i="49"/>
  <c r="L19" i="49"/>
  <c r="K19" i="49"/>
  <c r="J19" i="49"/>
  <c r="E19" i="49"/>
  <c r="N18" i="49"/>
  <c r="M18" i="49"/>
  <c r="L18" i="49"/>
  <c r="K18" i="49"/>
  <c r="J18" i="49"/>
  <c r="E18" i="49"/>
  <c r="N17" i="49"/>
  <c r="M17" i="49"/>
  <c r="L17" i="49"/>
  <c r="K17" i="49"/>
  <c r="J17" i="49"/>
  <c r="E17" i="49"/>
  <c r="N16" i="49"/>
  <c r="M16" i="49"/>
  <c r="L16" i="49"/>
  <c r="K16" i="49"/>
  <c r="J16" i="49"/>
  <c r="E16" i="49"/>
  <c r="N15" i="49"/>
  <c r="M15" i="49"/>
  <c r="L15" i="49"/>
  <c r="K15" i="49"/>
  <c r="J15" i="49"/>
  <c r="E15" i="49"/>
  <c r="N14" i="49"/>
  <c r="M14" i="49"/>
  <c r="L14" i="49"/>
  <c r="K14" i="49"/>
  <c r="J14" i="49"/>
  <c r="E14" i="49"/>
  <c r="N13" i="49"/>
  <c r="M13" i="49"/>
  <c r="L13" i="49"/>
  <c r="K13" i="49"/>
  <c r="J13" i="49"/>
  <c r="E13" i="49"/>
  <c r="N12" i="49"/>
  <c r="M12" i="49"/>
  <c r="L12" i="49"/>
  <c r="K12" i="49"/>
  <c r="J12" i="49"/>
  <c r="E12" i="49"/>
  <c r="N11" i="49"/>
  <c r="M11" i="49"/>
  <c r="L11" i="49"/>
  <c r="K11" i="49"/>
  <c r="J11" i="49"/>
  <c r="E11" i="49"/>
  <c r="N10" i="49"/>
  <c r="M10" i="49"/>
  <c r="L10" i="49"/>
  <c r="K10" i="49"/>
  <c r="J10" i="49"/>
  <c r="E10" i="49"/>
  <c r="N9" i="49"/>
  <c r="M9" i="49"/>
  <c r="L9" i="49"/>
  <c r="K9" i="49"/>
  <c r="J9" i="49"/>
  <c r="E9" i="49"/>
  <c r="N8" i="49"/>
  <c r="M8" i="49"/>
  <c r="L8" i="49"/>
  <c r="K8" i="49"/>
  <c r="J8" i="49"/>
  <c r="E8" i="49"/>
  <c r="N7" i="49"/>
  <c r="M7" i="49"/>
  <c r="L7" i="49"/>
  <c r="K7" i="49"/>
  <c r="J7" i="49"/>
  <c r="E7" i="49"/>
  <c r="N6" i="49"/>
  <c r="M6" i="49"/>
  <c r="L6" i="49"/>
  <c r="K6" i="49"/>
  <c r="J6" i="49"/>
  <c r="E6" i="49"/>
  <c r="N5" i="49"/>
  <c r="M5" i="49"/>
  <c r="L5" i="49"/>
  <c r="K5" i="49"/>
  <c r="J5" i="49"/>
  <c r="E5" i="49"/>
  <c r="N4" i="49"/>
  <c r="M4" i="49"/>
  <c r="L4" i="49"/>
  <c r="K4" i="49"/>
  <c r="J4" i="49"/>
  <c r="E4" i="49"/>
  <c r="K24" i="9"/>
  <c r="J24" i="9"/>
  <c r="I24" i="9"/>
  <c r="H24" i="9"/>
  <c r="G24" i="9"/>
  <c r="F24" i="9"/>
  <c r="K23" i="9"/>
  <c r="J23" i="9"/>
  <c r="I23" i="9"/>
  <c r="H23" i="9"/>
  <c r="G23" i="9"/>
  <c r="F23" i="9"/>
  <c r="K22" i="9"/>
  <c r="J22" i="9"/>
  <c r="I22" i="9"/>
  <c r="H22" i="9"/>
  <c r="G22" i="9"/>
  <c r="F22" i="9"/>
  <c r="K15" i="9"/>
  <c r="J15" i="9"/>
  <c r="I15" i="9"/>
  <c r="K9" i="9"/>
  <c r="J9" i="9"/>
  <c r="I9" i="9"/>
  <c r="H9" i="9"/>
  <c r="G9" i="9"/>
  <c r="F9" i="9"/>
  <c r="K8" i="9"/>
  <c r="J8" i="9"/>
  <c r="I8" i="9"/>
  <c r="K7" i="9"/>
  <c r="J7" i="9"/>
  <c r="I7" i="9"/>
  <c r="K6" i="9"/>
  <c r="J6" i="9"/>
  <c r="I6" i="9"/>
  <c r="L6" i="34"/>
  <c r="J6" i="34"/>
  <c r="H6" i="34"/>
</calcChain>
</file>

<file path=xl/sharedStrings.xml><?xml version="1.0" encoding="utf-8"?>
<sst xmlns="http://schemas.openxmlformats.org/spreadsheetml/2006/main" count="121" uniqueCount="42">
  <si>
    <r>
      <rPr>
        <i/>
        <sz val="11"/>
        <color theme="1"/>
        <rFont val="Arial"/>
        <family val="2"/>
      </rPr>
      <t>w</t>
    </r>
    <r>
      <rPr>
        <i/>
        <vertAlign val="subscript"/>
        <sz val="11"/>
        <color theme="1"/>
        <rFont val="Arial"/>
        <family val="2"/>
      </rPr>
      <t>i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</si>
  <si>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</t>
    </r>
  </si>
  <si>
    <r>
      <rPr>
        <b/>
        <i/>
        <sz val="11"/>
        <color theme="1"/>
        <rFont val="Arial"/>
        <family val="2"/>
      </rPr>
      <t>w</t>
    </r>
    <r>
      <rPr>
        <b/>
        <i/>
        <vertAlign val="subscript"/>
        <sz val="11"/>
        <color theme="1"/>
        <rFont val="Arial"/>
        <family val="2"/>
      </rPr>
      <t>i</t>
    </r>
  </si>
  <si>
    <t>alt Abb. 5.6</t>
  </si>
  <si>
    <t>Barwerte [GE]</t>
  </si>
  <si>
    <r>
      <t>D</t>
    </r>
    <r>
      <rPr>
        <b/>
        <vertAlign val="subscript"/>
        <sz val="11"/>
        <color theme="1"/>
        <rFont val="Arial"/>
        <family val="2"/>
      </rPr>
      <t>1</t>
    </r>
  </si>
  <si>
    <r>
      <t>D</t>
    </r>
    <r>
      <rPr>
        <b/>
        <vertAlign val="subscript"/>
        <sz val="11"/>
        <color theme="1"/>
        <rFont val="Arial"/>
        <family val="2"/>
      </rPr>
      <t>2</t>
    </r>
  </si>
  <si>
    <r>
      <rPr>
        <b/>
        <i/>
        <sz val="11"/>
        <color theme="1"/>
        <rFont val="Arial"/>
        <family val="2"/>
      </rPr>
      <t>μ</t>
    </r>
    <r>
      <rPr>
        <b/>
        <i/>
        <vertAlign val="subscript"/>
        <sz val="11"/>
        <color theme="1"/>
        <rFont val="Arial"/>
        <family val="2"/>
      </rPr>
      <t>i</t>
    </r>
  </si>
  <si>
    <r>
      <t>σ</t>
    </r>
    <r>
      <rPr>
        <b/>
        <i/>
        <vertAlign val="subscript"/>
        <sz val="11"/>
        <color theme="1"/>
        <rFont val="Arial"/>
        <family val="2"/>
      </rPr>
      <t>i</t>
    </r>
  </si>
  <si>
    <t>Sparte</t>
  </si>
  <si>
    <t>1. Kursäfte</t>
  </si>
  <si>
    <t>2. Fischkonserven</t>
  </si>
  <si>
    <t>3. Spirituosen</t>
  </si>
  <si>
    <t>gesamtwirt. Entwicklung</t>
  </si>
  <si>
    <t>4. Non-Food</t>
  </si>
  <si>
    <r>
      <t>D</t>
    </r>
    <r>
      <rPr>
        <b/>
        <vertAlign val="subscript"/>
        <sz val="11"/>
        <color theme="1"/>
        <rFont val="Arial"/>
        <family val="2"/>
      </rPr>
      <t>3</t>
    </r>
  </si>
  <si>
    <r>
      <t xml:space="preserve">Alternative </t>
    </r>
    <r>
      <rPr>
        <i/>
        <sz val="11"/>
        <color theme="1"/>
        <rFont val="Arial"/>
        <family val="2"/>
      </rPr>
      <t>A</t>
    </r>
  </si>
  <si>
    <r>
      <t xml:space="preserve">Alternative </t>
    </r>
    <r>
      <rPr>
        <i/>
        <sz val="11"/>
        <color theme="1"/>
        <rFont val="Arial"/>
        <family val="2"/>
      </rPr>
      <t>B</t>
    </r>
  </si>
  <si>
    <r>
      <t>σ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i/>
        <sz val="11"/>
        <color theme="1"/>
        <rFont val="Arial"/>
        <family val="2"/>
      </rPr>
      <t xml:space="preserve"> / μ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i/>
        <sz val="11"/>
        <color theme="1"/>
        <rFont val="Arial"/>
        <family val="2"/>
      </rPr>
      <t/>
    </r>
  </si>
  <si>
    <r>
      <t xml:space="preserve">Wertpapier </t>
    </r>
    <r>
      <rPr>
        <i/>
        <sz val="11"/>
        <color theme="1"/>
        <rFont val="Arial"/>
        <family val="2"/>
      </rPr>
      <t>A</t>
    </r>
  </si>
  <si>
    <r>
      <t xml:space="preserve">Wertpapier </t>
    </r>
    <r>
      <rPr>
        <i/>
        <sz val="11"/>
        <color theme="1"/>
        <rFont val="Arial"/>
        <family val="2"/>
      </rPr>
      <t>B</t>
    </r>
  </si>
  <si>
    <t>erwartete Rendite</t>
  </si>
  <si>
    <t>erwartete Streuung</t>
  </si>
  <si>
    <r>
      <t>x</t>
    </r>
    <r>
      <rPr>
        <b/>
        <i/>
        <vertAlign val="subscript"/>
        <sz val="11"/>
        <color theme="1"/>
        <rFont val="Arial"/>
        <family val="2"/>
      </rPr>
      <t>1</t>
    </r>
  </si>
  <si>
    <r>
      <t>x</t>
    </r>
    <r>
      <rPr>
        <b/>
        <i/>
        <vertAlign val="subscript"/>
        <sz val="11"/>
        <color theme="1"/>
        <rFont val="Arial"/>
        <family val="2"/>
      </rPr>
      <t>2</t>
    </r>
  </si>
  <si>
    <r>
      <t>k</t>
    </r>
    <r>
      <rPr>
        <b/>
        <i/>
        <vertAlign val="subscript"/>
        <sz val="11"/>
        <color theme="1"/>
        <rFont val="Arial"/>
        <family val="2"/>
      </rPr>
      <t>12</t>
    </r>
  </si>
  <si>
    <r>
      <t>μ</t>
    </r>
    <r>
      <rPr>
        <b/>
        <i/>
        <vertAlign val="subscript"/>
        <sz val="11"/>
        <color theme="1"/>
        <rFont val="Arial"/>
        <family val="2"/>
      </rPr>
      <t>1</t>
    </r>
  </si>
  <si>
    <r>
      <t>σ</t>
    </r>
    <r>
      <rPr>
        <b/>
        <i/>
        <vertAlign val="subscript"/>
        <sz val="11"/>
        <color theme="1"/>
        <rFont val="Arial"/>
        <family val="2"/>
      </rPr>
      <t>1</t>
    </r>
  </si>
  <si>
    <r>
      <t>μ</t>
    </r>
    <r>
      <rPr>
        <b/>
        <i/>
        <vertAlign val="subscript"/>
        <sz val="11"/>
        <color theme="1"/>
        <rFont val="Arial"/>
        <family val="2"/>
      </rPr>
      <t>2</t>
    </r>
  </si>
  <si>
    <r>
      <t>σ</t>
    </r>
    <r>
      <rPr>
        <b/>
        <i/>
        <vertAlign val="subscript"/>
        <sz val="11"/>
        <color theme="1"/>
        <rFont val="Arial"/>
        <family val="2"/>
      </rPr>
      <t>2</t>
    </r>
  </si>
  <si>
    <r>
      <t>μ</t>
    </r>
    <r>
      <rPr>
        <b/>
        <i/>
        <vertAlign val="subscript"/>
        <sz val="11"/>
        <color theme="1"/>
        <rFont val="Arial"/>
        <family val="2"/>
      </rPr>
      <t>P</t>
    </r>
  </si>
  <si>
    <r>
      <t>σ</t>
    </r>
    <r>
      <rPr>
        <b/>
        <i/>
        <vertAlign val="subscript"/>
        <sz val="11"/>
        <color theme="1"/>
        <rFont val="Arial"/>
        <family val="2"/>
      </rPr>
      <t>P</t>
    </r>
    <r>
      <rPr>
        <b/>
        <i/>
        <sz val="11"/>
        <color theme="1"/>
        <rFont val="Arial"/>
        <family val="2"/>
      </rPr>
      <t xml:space="preserve"> (k</t>
    </r>
    <r>
      <rPr>
        <b/>
        <i/>
        <vertAlign val="subscript"/>
        <sz val="11"/>
        <color theme="1"/>
        <rFont val="Arial"/>
        <family val="2"/>
      </rPr>
      <t>12</t>
    </r>
    <r>
      <rPr>
        <b/>
        <i/>
        <sz val="11"/>
        <color theme="1"/>
        <rFont val="Arial"/>
        <family val="2"/>
      </rPr>
      <t xml:space="preserve"> = 1,0)</t>
    </r>
  </si>
  <si>
    <r>
      <t>σ</t>
    </r>
    <r>
      <rPr>
        <b/>
        <i/>
        <vertAlign val="subscript"/>
        <sz val="11"/>
        <color theme="1"/>
        <rFont val="Arial"/>
        <family val="2"/>
      </rPr>
      <t>P</t>
    </r>
    <r>
      <rPr>
        <b/>
        <i/>
        <sz val="11"/>
        <color theme="1"/>
        <rFont val="Arial"/>
        <family val="2"/>
      </rPr>
      <t xml:space="preserve"> (k</t>
    </r>
    <r>
      <rPr>
        <b/>
        <i/>
        <vertAlign val="subscript"/>
        <sz val="11"/>
        <color theme="1"/>
        <rFont val="Arial"/>
        <family val="2"/>
      </rPr>
      <t>12</t>
    </r>
    <r>
      <rPr>
        <b/>
        <i/>
        <sz val="11"/>
        <color theme="1"/>
        <rFont val="Arial"/>
        <family val="2"/>
      </rPr>
      <t xml:space="preserve"> = 0,0)</t>
    </r>
  </si>
  <si>
    <r>
      <t>σ</t>
    </r>
    <r>
      <rPr>
        <b/>
        <i/>
        <vertAlign val="subscript"/>
        <sz val="11"/>
        <color theme="1"/>
        <rFont val="Arial"/>
        <family val="2"/>
      </rPr>
      <t>P</t>
    </r>
    <r>
      <rPr>
        <b/>
        <i/>
        <sz val="11"/>
        <color theme="1"/>
        <rFont val="Arial"/>
        <family val="2"/>
      </rPr>
      <t xml:space="preserve"> (k</t>
    </r>
    <r>
      <rPr>
        <b/>
        <i/>
        <vertAlign val="subscript"/>
        <sz val="11"/>
        <color theme="1"/>
        <rFont val="Arial"/>
        <family val="2"/>
      </rPr>
      <t>12</t>
    </r>
    <r>
      <rPr>
        <b/>
        <i/>
        <sz val="11"/>
        <color theme="1"/>
        <rFont val="Arial"/>
        <family val="2"/>
      </rPr>
      <t xml:space="preserve"> = 0,5)</t>
    </r>
  </si>
  <si>
    <r>
      <t>σ</t>
    </r>
    <r>
      <rPr>
        <b/>
        <i/>
        <vertAlign val="subscript"/>
        <sz val="11"/>
        <color theme="1"/>
        <rFont val="Arial"/>
        <family val="2"/>
      </rPr>
      <t>P</t>
    </r>
    <r>
      <rPr>
        <b/>
        <i/>
        <sz val="11"/>
        <color theme="1"/>
        <rFont val="Arial"/>
        <family val="2"/>
      </rPr>
      <t xml:space="preserve"> (k</t>
    </r>
    <r>
      <rPr>
        <b/>
        <i/>
        <vertAlign val="subscript"/>
        <sz val="11"/>
        <color theme="1"/>
        <rFont val="Arial"/>
        <family val="2"/>
      </rPr>
      <t>12</t>
    </r>
    <r>
      <rPr>
        <b/>
        <i/>
        <sz val="11"/>
        <color theme="1"/>
        <rFont val="Arial"/>
        <family val="2"/>
      </rPr>
      <t xml:space="preserve"> = -1,0)</t>
    </r>
  </si>
  <si>
    <t>alt Abbildung 7.1</t>
  </si>
  <si>
    <t>Hilfslinien</t>
  </si>
  <si>
    <t>Hilfspunkte</t>
  </si>
  <si>
    <t>alt Abbildung 7.2</t>
  </si>
  <si>
    <t>neu Abbildung 7.3</t>
  </si>
  <si>
    <t>alt Abbildung 7.3</t>
  </si>
  <si>
    <t>neu Abbildung 7.4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</si>
</sst>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&quot;t = &quot;0"/>
    <numFmt numFmtId="165" formatCode="#,##0\ _€"/>
    <numFmt numFmtId="167" formatCode="&quot;i = &quot;0"/>
    <numFmt numFmtId="168" formatCode="#,##0.000\ _€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2" fontId="5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7" fontId="6" fillId="0" borderId="0" xfId="0" applyNumberFormat="1" applyFont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9" fontId="5" fillId="0" borderId="0" xfId="2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3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8" fontId="5" fillId="0" borderId="0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/>
    </xf>
    <xf numFmtId="169" fontId="5" fillId="0" borderId="0" xfId="2" applyNumberFormat="1" applyFont="1" applyBorder="1" applyAlignment="1">
      <alignment horizontal="center" vertical="center"/>
    </xf>
    <xf numFmtId="10" fontId="5" fillId="0" borderId="0" xfId="2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2" borderId="0" xfId="0" applyFont="1" applyFill="1"/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72387336769E-2"/>
          <c:y val="0.20831350374494859"/>
          <c:w val="0.81630415135767276"/>
          <c:h val="0.71930902946183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'5.6-Abb. alt 5.6 (2)'!$E$5</c:f>
              <c:strCache>
                <c:ptCount val="1"/>
                <c:pt idx="0">
                  <c:v>i = 1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(2)'!$E$6:$F$6</c:f>
              <c:numCache>
                <c:formatCode>#,##0\ _€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xVal>
          <c:yVal>
            <c:numRef>
              <c:f>'5.6-Abb. alt 5.6 (2)'!$E$7:$F$7</c:f>
              <c:numCache>
                <c:formatCode>0.00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'5.6-Abb. alt 5.6 (2)'!$G$5</c:f>
              <c:strCache>
                <c:ptCount val="1"/>
                <c:pt idx="0">
                  <c:v>i = 2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(2)'!$G$6:$H$6</c:f>
              <c:numCache>
                <c:formatCode>#,##0\ _€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'5.6-Abb. alt 5.6 (2)'!$G$7:$H$7</c:f>
              <c:numCache>
                <c:formatCode>0.00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'5.6-Abb. alt 5.6 (2)'!$I$5</c:f>
              <c:strCache>
                <c:ptCount val="1"/>
                <c:pt idx="0">
                  <c:v>i = 3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(2)'!$I$6:$J$6</c:f>
              <c:numCache>
                <c:formatCode>#,##0\ _€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'5.6-Abb. alt 5.6 (2)'!$I$7:$J$7</c:f>
              <c:numCache>
                <c:formatCode>0.00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'5.6-Abb. alt 5.6 (2)'!$K$5</c:f>
              <c:strCache>
                <c:ptCount val="1"/>
                <c:pt idx="0">
                  <c:v>i = 4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(2)'!$K$6:$L$6</c:f>
              <c:numCache>
                <c:formatCode>#,##0\ _€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'5.6-Abb. alt 5.6 (2)'!$K$7:$L$7</c:f>
              <c:numCache>
                <c:formatCode>0.00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60544"/>
        <c:axId val="130862080"/>
      </c:scatterChart>
      <c:valAx>
        <c:axId val="130860544"/>
        <c:scaling>
          <c:orientation val="minMax"/>
          <c:max val="20"/>
          <c:min val="-10"/>
        </c:scaling>
        <c:delete val="0"/>
        <c:axPos val="b"/>
        <c:numFmt formatCode="#,##0\ _€" sourceLinked="1"/>
        <c:majorTickMark val="out"/>
        <c:minorTickMark val="none"/>
        <c:tickLblPos val="nextTo"/>
        <c:crossAx val="130862080"/>
        <c:crosses val="autoZero"/>
        <c:crossBetween val="midCat"/>
      </c:valAx>
      <c:valAx>
        <c:axId val="130862080"/>
        <c:scaling>
          <c:orientation val="minMax"/>
          <c:max val="0.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de-DE"/>
          </a:p>
        </c:txPr>
        <c:crossAx val="130860544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'Tabelle 7.4 + Abb 7.1'!$K$2</c:f>
              <c:strCache>
                <c:ptCount val="1"/>
                <c:pt idx="0">
                  <c:v>1,00</c:v>
                </c:pt>
              </c:strCache>
            </c:strRef>
          </c:tx>
          <c:marker>
            <c:symbol val="none"/>
          </c:marker>
          <c:xVal>
            <c:numRef>
              <c:f>'Tabelle 7.4 + Abb 7.1'!$K$4:$K$24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Abb 7.1'!$J$4:$J$24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'Tabelle 7.4 + Abb 7.1'!$L$2</c:f>
              <c:strCache>
                <c:ptCount val="1"/>
                <c:pt idx="0">
                  <c:v>0,00</c:v>
                </c:pt>
              </c:strCache>
            </c:strRef>
          </c:tx>
          <c:marker>
            <c:symbol val="none"/>
          </c:marker>
          <c:xVal>
            <c:numRef>
              <c:f>'Tabelle 7.4 + Abb 7.1'!$L$4:$L$24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Abb 7.1'!$J$4:$J$24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'Tabelle 7.4 + Abb 7.1'!$M$2</c:f>
              <c:strCache>
                <c:ptCount val="1"/>
                <c:pt idx="0">
                  <c:v>0,50</c:v>
                </c:pt>
              </c:strCache>
            </c:strRef>
          </c:tx>
          <c:marker>
            <c:symbol val="none"/>
          </c:marker>
          <c:xVal>
            <c:numRef>
              <c:f>'Tabelle 7.4 + Abb 7.1'!$M$4:$M$24</c:f>
              <c:numCache>
                <c:formatCode>0.00%</c:formatCode>
                <c:ptCount val="21"/>
                <c:pt idx="0">
                  <c:v>0.09</c:v>
                </c:pt>
                <c:pt idx="1">
                  <c:v>8.6259782053979231E-2</c:v>
                </c:pt>
                <c:pt idx="2">
                  <c:v>8.2540898953185629E-2</c:v>
                </c:pt>
                <c:pt idx="3">
                  <c:v>7.8846369605708538E-2</c:v>
                </c:pt>
                <c:pt idx="4">
                  <c:v>7.5179784516850007E-2</c:v>
                </c:pt>
                <c:pt idx="5">
                  <c:v>7.1545440106270924E-2</c:v>
                </c:pt>
                <c:pt idx="6">
                  <c:v>6.7948509917436742E-2</c:v>
                </c:pt>
                <c:pt idx="7">
                  <c:v>6.4395263800997041E-2</c:v>
                </c:pt>
                <c:pt idx="8">
                  <c:v>6.0893349390553311E-2</c:v>
                </c:pt>
                <c:pt idx="9">
                  <c:v>5.7452154006616671E-2</c:v>
                </c:pt>
                <c:pt idx="10">
                  <c:v>5.4083269131959835E-2</c:v>
                </c:pt>
                <c:pt idx="11">
                  <c:v>5.0801082665628293E-2</c:v>
                </c:pt>
                <c:pt idx="12">
                  <c:v>4.762352359916263E-2</c:v>
                </c:pt>
                <c:pt idx="13">
                  <c:v>4.4572973874310876E-2</c:v>
                </c:pt>
                <c:pt idx="14">
                  <c:v>4.1677331968349413E-2</c:v>
                </c:pt>
                <c:pt idx="15">
                  <c:v>3.8971143170299739E-2</c:v>
                </c:pt>
                <c:pt idx="16">
                  <c:v>3.6496575181789316E-2</c:v>
                </c:pt>
                <c:pt idx="17">
                  <c:v>3.4303789878087812E-2</c:v>
                </c:pt>
                <c:pt idx="18">
                  <c:v>3.24499614791759E-2</c:v>
                </c:pt>
                <c:pt idx="19">
                  <c:v>3.099596747965774E-2</c:v>
                </c:pt>
                <c:pt idx="20">
                  <c:v>0.03</c:v>
                </c:pt>
              </c:numCache>
            </c:numRef>
          </c:xVal>
          <c:yVal>
            <c:numRef>
              <c:f>'Tabelle 7.4 + Abb 7.1'!$J$4:$J$24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'Tabelle 7.4 + Abb 7.1'!$N$2</c:f>
              <c:strCache>
                <c:ptCount val="1"/>
                <c:pt idx="0">
                  <c:v>-1,00</c:v>
                </c:pt>
              </c:strCache>
            </c:strRef>
          </c:tx>
          <c:marker>
            <c:symbol val="none"/>
          </c:marker>
          <c:xVal>
            <c:numRef>
              <c:f>'Tabelle 7.4 + Abb 7.1'!$N$4:$N$24</c:f>
              <c:numCache>
                <c:formatCode>0.00%</c:formatCode>
                <c:ptCount val="21"/>
                <c:pt idx="0">
                  <c:v>0.09</c:v>
                </c:pt>
                <c:pt idx="1">
                  <c:v>8.3999999999999991E-2</c:v>
                </c:pt>
                <c:pt idx="2">
                  <c:v>7.8E-2</c:v>
                </c:pt>
                <c:pt idx="3">
                  <c:v>7.1999999999999995E-2</c:v>
                </c:pt>
                <c:pt idx="4">
                  <c:v>6.6000000000000003E-2</c:v>
                </c:pt>
                <c:pt idx="5">
                  <c:v>0.06</c:v>
                </c:pt>
                <c:pt idx="6">
                  <c:v>5.3999999999999999E-2</c:v>
                </c:pt>
                <c:pt idx="7">
                  <c:v>4.8000000000000008E-2</c:v>
                </c:pt>
                <c:pt idx="8">
                  <c:v>4.2000000000000003E-2</c:v>
                </c:pt>
                <c:pt idx="9">
                  <c:v>3.6000000000000004E-2</c:v>
                </c:pt>
                <c:pt idx="10">
                  <c:v>0.03</c:v>
                </c:pt>
                <c:pt idx="11">
                  <c:v>2.3999999999999997E-2</c:v>
                </c:pt>
                <c:pt idx="12">
                  <c:v>1.8000000000000013E-2</c:v>
                </c:pt>
                <c:pt idx="13">
                  <c:v>1.2000000000000011E-2</c:v>
                </c:pt>
                <c:pt idx="14">
                  <c:v>6.000000000000001E-3</c:v>
                </c:pt>
                <c:pt idx="15">
                  <c:v>0</c:v>
                </c:pt>
                <c:pt idx="16">
                  <c:v>6.0000000000000183E-3</c:v>
                </c:pt>
                <c:pt idx="17">
                  <c:v>1.1999999999999997E-2</c:v>
                </c:pt>
                <c:pt idx="18">
                  <c:v>1.8000000000000002E-2</c:v>
                </c:pt>
                <c:pt idx="19">
                  <c:v>2.3999999999999997E-2</c:v>
                </c:pt>
                <c:pt idx="20">
                  <c:v>0.03</c:v>
                </c:pt>
              </c:numCache>
            </c:numRef>
          </c:xVal>
          <c:yVal>
            <c:numRef>
              <c:f>'Tabelle 7.4 + Abb 7.1'!$J$4:$J$24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37440"/>
        <c:axId val="145293312"/>
      </c:scatterChart>
      <c:valAx>
        <c:axId val="143837440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45293312"/>
        <c:crosses val="autoZero"/>
        <c:crossBetween val="midCat"/>
      </c:valAx>
      <c:valAx>
        <c:axId val="1452933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3837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11315159964E-2"/>
          <c:y val="0.13233092582287992"/>
          <c:w val="0.78341420001118278"/>
          <c:h val="0.7653284599371241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Abb 7.1'!$K$4:$K$24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Abb 7.1'!$J$4:$J$24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7.1'!$O$27:$O$28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xVal>
          <c:yVal>
            <c:numRef>
              <c:f>'Tabelle 7.4 + Abb 7.1'!$P$27:$P$28</c:f>
              <c:numCache>
                <c:formatCode>General</c:formatCode>
                <c:ptCount val="2"/>
                <c:pt idx="0">
                  <c:v>0</c:v>
                </c:pt>
                <c:pt idx="1">
                  <c:v>0.05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7.1'!$O$30:$O$31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xVal>
          <c:yVal>
            <c:numRef>
              <c:f>'Tabelle 7.4 + Abb 7.1'!$P$30:$P$31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1"/>
        </c:ser>
        <c:ser>
          <c:idx val="3"/>
          <c:order val="3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7.1'!$O$33:$O$34</c:f>
              <c:numCache>
                <c:formatCode>General</c:formatCode>
                <c:ptCount val="2"/>
                <c:pt idx="0">
                  <c:v>0</c:v>
                </c:pt>
                <c:pt idx="1">
                  <c:v>0.03</c:v>
                </c:pt>
              </c:numCache>
            </c:numRef>
          </c:xVal>
          <c:yVal>
            <c:numRef>
              <c:f>'Tabelle 7.4 + Abb 7.1'!$P$33:$P$34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</c:ser>
        <c:ser>
          <c:idx val="4"/>
          <c:order val="4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7.1'!$O$36:$O$37</c:f>
              <c:numCache>
                <c:formatCode>General</c:formatCode>
                <c:ptCount val="2"/>
                <c:pt idx="0">
                  <c:v>0</c:v>
                </c:pt>
                <c:pt idx="1">
                  <c:v>0.09</c:v>
                </c:pt>
              </c:numCache>
            </c:numRef>
          </c:xVal>
          <c:yVal>
            <c:numRef>
              <c:f>'Tabelle 7.4 + Abb 7.1'!$P$36:$P$37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1"/>
        </c:ser>
        <c:ser>
          <c:idx val="5"/>
          <c:order val="5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7.1'!$O$39:$O$40</c:f>
              <c:numCache>
                <c:formatCode>General</c:formatCode>
                <c:ptCount val="2"/>
                <c:pt idx="0">
                  <c:v>0</c:v>
                </c:pt>
                <c:pt idx="1">
                  <c:v>0.06</c:v>
                </c:pt>
              </c:numCache>
            </c:numRef>
          </c:xVal>
          <c:yVal>
            <c:numRef>
              <c:f>'Tabelle 7.4 + Abb 7.1'!$P$39:$P$40</c:f>
              <c:numCache>
                <c:formatCode>General</c:formatCode>
                <c:ptCount val="2"/>
                <c:pt idx="0">
                  <c:v>7.4999999999999997E-2</c:v>
                </c:pt>
                <c:pt idx="1">
                  <c:v>7.4999999999999997E-2</c:v>
                </c:pt>
              </c:numCache>
            </c:numRef>
          </c:yVal>
          <c:smooth val="1"/>
        </c:ser>
        <c:ser>
          <c:idx val="6"/>
          <c:order val="6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7.1'!$O$42:$O$43</c:f>
              <c:numCache>
                <c:formatCode>General</c:formatCode>
                <c:ptCount val="2"/>
                <c:pt idx="0">
                  <c:v>0.06</c:v>
                </c:pt>
                <c:pt idx="1">
                  <c:v>0.06</c:v>
                </c:pt>
              </c:numCache>
            </c:numRef>
          </c:xVal>
          <c:yVal>
            <c:numRef>
              <c:f>'Tabelle 7.4 + Abb 7.1'!$P$42:$P$43</c:f>
              <c:numCache>
                <c:formatCode>General</c:formatCode>
                <c:ptCount val="2"/>
                <c:pt idx="0">
                  <c:v>0</c:v>
                </c:pt>
                <c:pt idx="1">
                  <c:v>7.4999999999999997E-2</c:v>
                </c:pt>
              </c:numCache>
            </c:numRef>
          </c:yVal>
          <c:smooth val="1"/>
        </c:ser>
        <c:ser>
          <c:idx val="7"/>
          <c:order val="7"/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7.1'!$Q$27</c:f>
              <c:numCache>
                <c:formatCode>General</c:formatCode>
                <c:ptCount val="1"/>
                <c:pt idx="0">
                  <c:v>0.03</c:v>
                </c:pt>
              </c:numCache>
            </c:numRef>
          </c:xVal>
          <c:yVal>
            <c:numRef>
              <c:f>'Tabelle 7.4 + Abb 7.1'!$R$27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</c:ser>
        <c:ser>
          <c:idx val="8"/>
          <c:order val="8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7.1'!$Q$29</c:f>
              <c:numCache>
                <c:formatCode>General</c:formatCode>
                <c:ptCount val="1"/>
                <c:pt idx="0">
                  <c:v>0.09</c:v>
                </c:pt>
              </c:numCache>
            </c:numRef>
          </c:xVal>
          <c:yVal>
            <c:numRef>
              <c:f>'Tabelle 7.4 + Abb 7.1'!$R$29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</c:ser>
        <c:ser>
          <c:idx val="36"/>
          <c:order val="9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7.1'!$Q$31</c:f>
              <c:numCache>
                <c:formatCode>General</c:formatCode>
                <c:ptCount val="1"/>
                <c:pt idx="0">
                  <c:v>0.06</c:v>
                </c:pt>
              </c:numCache>
            </c:numRef>
          </c:xVal>
          <c:yVal>
            <c:numRef>
              <c:f>'Tabelle 7.4 + Abb 7.1'!$R$31</c:f>
              <c:numCache>
                <c:formatCode>General</c:formatCode>
                <c:ptCount val="1"/>
                <c:pt idx="0">
                  <c:v>7.4999999999999997E-2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54752"/>
        <c:axId val="145356672"/>
      </c:scatterChart>
      <c:valAx>
        <c:axId val="145354752"/>
        <c:scaling>
          <c:orientation val="minMax"/>
          <c:max val="0.1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5356672"/>
        <c:crosses val="autoZero"/>
        <c:crossBetween val="midCat"/>
        <c:majorUnit val="1.0000000000000002E-2"/>
      </c:valAx>
      <c:valAx>
        <c:axId val="145356672"/>
        <c:scaling>
          <c:orientation val="minMax"/>
          <c:max val="0.12000000000000001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5354752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'Tabelle 7.4 + Abb 7.2'!$K$2</c:f>
              <c:strCache>
                <c:ptCount val="1"/>
                <c:pt idx="0">
                  <c:v>1,00</c:v>
                </c:pt>
              </c:strCache>
            </c:strRef>
          </c:tx>
          <c:marker>
            <c:symbol val="none"/>
          </c:marker>
          <c:xVal>
            <c:numRef>
              <c:f>'Tabelle 7.4 + Abb 7.2'!$K$4:$K$24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Abb 7.2'!$J$4:$J$24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'Tabelle 7.4 + Abb 7.2'!$L$2</c:f>
              <c:strCache>
                <c:ptCount val="1"/>
                <c:pt idx="0">
                  <c:v>0,00</c:v>
                </c:pt>
              </c:strCache>
            </c:strRef>
          </c:tx>
          <c:marker>
            <c:symbol val="none"/>
          </c:marker>
          <c:xVal>
            <c:numRef>
              <c:f>'Tabelle 7.4 + Abb 7.2'!$L$4:$L$24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Abb 7.2'!$J$4:$J$24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'Tabelle 7.4 + Abb 7.2'!$M$2</c:f>
              <c:strCache>
                <c:ptCount val="1"/>
                <c:pt idx="0">
                  <c:v>0,50</c:v>
                </c:pt>
              </c:strCache>
            </c:strRef>
          </c:tx>
          <c:marker>
            <c:symbol val="none"/>
          </c:marker>
          <c:xVal>
            <c:numRef>
              <c:f>'Tabelle 7.4 + Abb 7.2'!$M$4:$M$24</c:f>
              <c:numCache>
                <c:formatCode>0.00%</c:formatCode>
                <c:ptCount val="21"/>
                <c:pt idx="0">
                  <c:v>0.09</c:v>
                </c:pt>
                <c:pt idx="1">
                  <c:v>8.6259782053979231E-2</c:v>
                </c:pt>
                <c:pt idx="2">
                  <c:v>8.2540898953185629E-2</c:v>
                </c:pt>
                <c:pt idx="3">
                  <c:v>7.8846369605708538E-2</c:v>
                </c:pt>
                <c:pt idx="4">
                  <c:v>7.5179784516850007E-2</c:v>
                </c:pt>
                <c:pt idx="5">
                  <c:v>7.1545440106270924E-2</c:v>
                </c:pt>
                <c:pt idx="6">
                  <c:v>6.7948509917436742E-2</c:v>
                </c:pt>
                <c:pt idx="7">
                  <c:v>6.4395263800997041E-2</c:v>
                </c:pt>
                <c:pt idx="8">
                  <c:v>6.0893349390553311E-2</c:v>
                </c:pt>
                <c:pt idx="9">
                  <c:v>5.7452154006616671E-2</c:v>
                </c:pt>
                <c:pt idx="10">
                  <c:v>5.4083269131959835E-2</c:v>
                </c:pt>
                <c:pt idx="11">
                  <c:v>5.0801082665628293E-2</c:v>
                </c:pt>
                <c:pt idx="12">
                  <c:v>4.762352359916263E-2</c:v>
                </c:pt>
                <c:pt idx="13">
                  <c:v>4.4572973874310876E-2</c:v>
                </c:pt>
                <c:pt idx="14">
                  <c:v>4.1677331968349413E-2</c:v>
                </c:pt>
                <c:pt idx="15">
                  <c:v>3.8971143170299739E-2</c:v>
                </c:pt>
                <c:pt idx="16">
                  <c:v>3.6496575181789316E-2</c:v>
                </c:pt>
                <c:pt idx="17">
                  <c:v>3.4303789878087812E-2</c:v>
                </c:pt>
                <c:pt idx="18">
                  <c:v>3.24499614791759E-2</c:v>
                </c:pt>
                <c:pt idx="19">
                  <c:v>3.099596747965774E-2</c:v>
                </c:pt>
                <c:pt idx="20">
                  <c:v>0.03</c:v>
                </c:pt>
              </c:numCache>
            </c:numRef>
          </c:xVal>
          <c:yVal>
            <c:numRef>
              <c:f>'Tabelle 7.4 + Abb 7.2'!$J$4:$J$24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'Tabelle 7.4 + Abb 7.2'!$N$2</c:f>
              <c:strCache>
                <c:ptCount val="1"/>
                <c:pt idx="0">
                  <c:v>-1,00</c:v>
                </c:pt>
              </c:strCache>
            </c:strRef>
          </c:tx>
          <c:marker>
            <c:symbol val="none"/>
          </c:marker>
          <c:xVal>
            <c:numRef>
              <c:f>'Tabelle 7.4 + Abb 7.2'!$N$4:$N$24</c:f>
              <c:numCache>
                <c:formatCode>0.00%</c:formatCode>
                <c:ptCount val="21"/>
                <c:pt idx="0">
                  <c:v>0.09</c:v>
                </c:pt>
                <c:pt idx="1">
                  <c:v>8.3999999999999991E-2</c:v>
                </c:pt>
                <c:pt idx="2">
                  <c:v>7.8E-2</c:v>
                </c:pt>
                <c:pt idx="3">
                  <c:v>7.1999999999999995E-2</c:v>
                </c:pt>
                <c:pt idx="4">
                  <c:v>6.6000000000000003E-2</c:v>
                </c:pt>
                <c:pt idx="5">
                  <c:v>0.06</c:v>
                </c:pt>
                <c:pt idx="6">
                  <c:v>5.3999999999999999E-2</c:v>
                </c:pt>
                <c:pt idx="7">
                  <c:v>4.8000000000000008E-2</c:v>
                </c:pt>
                <c:pt idx="8">
                  <c:v>4.2000000000000003E-2</c:v>
                </c:pt>
                <c:pt idx="9">
                  <c:v>3.6000000000000004E-2</c:v>
                </c:pt>
                <c:pt idx="10">
                  <c:v>0.03</c:v>
                </c:pt>
                <c:pt idx="11">
                  <c:v>2.3999999999999997E-2</c:v>
                </c:pt>
                <c:pt idx="12">
                  <c:v>1.8000000000000013E-2</c:v>
                </c:pt>
                <c:pt idx="13">
                  <c:v>1.2000000000000011E-2</c:v>
                </c:pt>
                <c:pt idx="14">
                  <c:v>6.000000000000001E-3</c:v>
                </c:pt>
                <c:pt idx="15">
                  <c:v>0</c:v>
                </c:pt>
                <c:pt idx="16">
                  <c:v>6.0000000000000183E-3</c:v>
                </c:pt>
                <c:pt idx="17">
                  <c:v>1.1999999999999997E-2</c:v>
                </c:pt>
                <c:pt idx="18">
                  <c:v>1.8000000000000002E-2</c:v>
                </c:pt>
                <c:pt idx="19">
                  <c:v>2.3999999999999997E-2</c:v>
                </c:pt>
                <c:pt idx="20">
                  <c:v>0.03</c:v>
                </c:pt>
              </c:numCache>
            </c:numRef>
          </c:xVal>
          <c:yVal>
            <c:numRef>
              <c:f>'Tabelle 7.4 + Abb 7.2'!$J$4:$J$24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59712"/>
        <c:axId val="145861248"/>
      </c:scatterChart>
      <c:valAx>
        <c:axId val="14585971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45861248"/>
        <c:crosses val="autoZero"/>
        <c:crossBetween val="midCat"/>
      </c:valAx>
      <c:valAx>
        <c:axId val="1458612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5859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11315159964E-2"/>
          <c:y val="0.13233092582287992"/>
          <c:w val="0.78341420001118278"/>
          <c:h val="0.7653284599371241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Abb 7.2'!$K$4:$K$24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Abb 7.2'!$J$4:$J$24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7.2'!$O$27:$O$28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xVal>
          <c:yVal>
            <c:numRef>
              <c:f>'Tabelle 7.4 + Abb 7.2'!$P$27:$P$28</c:f>
              <c:numCache>
                <c:formatCode>General</c:formatCode>
                <c:ptCount val="2"/>
                <c:pt idx="0">
                  <c:v>0</c:v>
                </c:pt>
                <c:pt idx="1">
                  <c:v>0.06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7.2'!$O$30:$O$31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xVal>
          <c:yVal>
            <c:numRef>
              <c:f>'Tabelle 7.4 + Abb 7.2'!$P$30:$P$31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1"/>
        </c:ser>
        <c:ser>
          <c:idx val="3"/>
          <c:order val="3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7.2'!$O$33:$O$34</c:f>
              <c:numCache>
                <c:formatCode>General</c:formatCode>
                <c:ptCount val="2"/>
                <c:pt idx="0">
                  <c:v>0</c:v>
                </c:pt>
                <c:pt idx="1">
                  <c:v>0.03</c:v>
                </c:pt>
              </c:numCache>
            </c:numRef>
          </c:xVal>
          <c:yVal>
            <c:numRef>
              <c:f>'Tabelle 7.4 + Abb 7.2'!$P$33:$P$34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</c:ser>
        <c:ser>
          <c:idx val="4"/>
          <c:order val="4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7.2'!$O$36:$O$37</c:f>
              <c:numCache>
                <c:formatCode>General</c:formatCode>
                <c:ptCount val="2"/>
                <c:pt idx="0">
                  <c:v>0</c:v>
                </c:pt>
                <c:pt idx="1">
                  <c:v>0.09</c:v>
                </c:pt>
              </c:numCache>
            </c:numRef>
          </c:xVal>
          <c:yVal>
            <c:numRef>
              <c:f>'Tabelle 7.4 + Abb 7.2'!$P$36:$P$37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1"/>
        </c:ser>
        <c:ser>
          <c:idx val="5"/>
          <c:order val="5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7.2'!$O$39:$O$40</c:f>
              <c:numCache>
                <c:formatCode>General</c:formatCode>
                <c:ptCount val="2"/>
                <c:pt idx="0">
                  <c:v>0</c:v>
                </c:pt>
                <c:pt idx="1">
                  <c:v>0.06</c:v>
                </c:pt>
              </c:numCache>
            </c:numRef>
          </c:xVal>
          <c:yVal>
            <c:numRef>
              <c:f>'Tabelle 7.4 + Abb 7.2'!$P$39:$P$40</c:f>
              <c:numCache>
                <c:formatCode>General</c:formatCode>
                <c:ptCount val="2"/>
                <c:pt idx="0">
                  <c:v>7.4999999999999997E-2</c:v>
                </c:pt>
                <c:pt idx="1">
                  <c:v>7.4999999999999997E-2</c:v>
                </c:pt>
              </c:numCache>
            </c:numRef>
          </c:yVal>
          <c:smooth val="1"/>
        </c:ser>
        <c:ser>
          <c:idx val="6"/>
          <c:order val="6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7.2'!$O$42:$O$43</c:f>
              <c:numCache>
                <c:formatCode>General</c:formatCode>
                <c:ptCount val="2"/>
                <c:pt idx="0">
                  <c:v>0.06</c:v>
                </c:pt>
                <c:pt idx="1">
                  <c:v>0.06</c:v>
                </c:pt>
              </c:numCache>
            </c:numRef>
          </c:xVal>
          <c:yVal>
            <c:numRef>
              <c:f>'Tabelle 7.4 + Abb 7.2'!$P$42:$P$43</c:f>
              <c:numCache>
                <c:formatCode>General</c:formatCode>
                <c:ptCount val="2"/>
                <c:pt idx="0">
                  <c:v>0</c:v>
                </c:pt>
                <c:pt idx="1">
                  <c:v>7.4999999999999997E-2</c:v>
                </c:pt>
              </c:numCache>
            </c:numRef>
          </c:yVal>
          <c:smooth val="1"/>
        </c:ser>
        <c:ser>
          <c:idx val="7"/>
          <c:order val="7"/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7.2'!$Q$27</c:f>
              <c:numCache>
                <c:formatCode>General</c:formatCode>
                <c:ptCount val="1"/>
                <c:pt idx="0">
                  <c:v>0.03</c:v>
                </c:pt>
              </c:numCache>
            </c:numRef>
          </c:xVal>
          <c:yVal>
            <c:numRef>
              <c:f>'Tabelle 7.4 + Abb 7.2'!$R$27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</c:ser>
        <c:ser>
          <c:idx val="8"/>
          <c:order val="8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7.2'!$Q$29</c:f>
              <c:numCache>
                <c:formatCode>General</c:formatCode>
                <c:ptCount val="1"/>
                <c:pt idx="0">
                  <c:v>0.09</c:v>
                </c:pt>
              </c:numCache>
            </c:numRef>
          </c:xVal>
          <c:yVal>
            <c:numRef>
              <c:f>'Tabelle 7.4 + Abb 7.2'!$R$29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</c:ser>
        <c:ser>
          <c:idx val="36"/>
          <c:order val="9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7.2'!$Q$31</c:f>
              <c:numCache>
                <c:formatCode>General</c:formatCode>
                <c:ptCount val="1"/>
                <c:pt idx="0">
                  <c:v>0.06</c:v>
                </c:pt>
              </c:numCache>
            </c:numRef>
          </c:xVal>
          <c:yVal>
            <c:numRef>
              <c:f>'Tabelle 7.4 + Abb 7.2'!$R$31</c:f>
              <c:numCache>
                <c:formatCode>General</c:formatCode>
                <c:ptCount val="1"/>
                <c:pt idx="0">
                  <c:v>7.4999999999999997E-2</c:v>
                </c:pt>
              </c:numCache>
            </c:numRef>
          </c:yVal>
          <c:smooth val="1"/>
        </c:ser>
        <c:ser>
          <c:idx val="37"/>
          <c:order val="1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Abb 7.2'!$L$4:$L$24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Abb 7.2'!$J$4:$J$24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38"/>
          <c:order val="11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7.2'!$Q$34</c:f>
              <c:numCache>
                <c:formatCode>General</c:formatCode>
                <c:ptCount val="1"/>
                <c:pt idx="0">
                  <c:v>2.8460498941515415E-2</c:v>
                </c:pt>
              </c:numCache>
            </c:numRef>
          </c:xVal>
          <c:yVal>
            <c:numRef>
              <c:f>'Tabelle 7.4 + Abb 7.2'!$R$34</c:f>
              <c:numCache>
                <c:formatCode>General</c:formatCode>
                <c:ptCount val="1"/>
                <c:pt idx="0">
                  <c:v>5.5E-2</c:v>
                </c:pt>
              </c:numCache>
            </c:numRef>
          </c:yVal>
          <c:smooth val="1"/>
        </c:ser>
        <c:ser>
          <c:idx val="39"/>
          <c:order val="12"/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spPr>
              <a:ln>
                <a:solidFill>
                  <a:schemeClr val="tx1"/>
                </a:solidFill>
              </a:ln>
            </c:spPr>
          </c:dPt>
          <c:xVal>
            <c:numRef>
              <c:f>'Tabelle 7.4 + Abb 7.2'!$Q$36</c:f>
              <c:numCache>
                <c:formatCode>General</c:formatCode>
                <c:ptCount val="1"/>
                <c:pt idx="0">
                  <c:v>4.7434164902525687E-2</c:v>
                </c:pt>
              </c:numCache>
            </c:numRef>
          </c:xVal>
          <c:yVal>
            <c:numRef>
              <c:f>'Tabelle 7.4 + Abb 7.2'!$R$36</c:f>
              <c:numCache>
                <c:formatCode>General</c:formatCode>
                <c:ptCount val="1"/>
                <c:pt idx="0">
                  <c:v>7.4999999999999997E-2</c:v>
                </c:pt>
              </c:numCache>
            </c:numRef>
          </c:yVal>
          <c:smooth val="1"/>
        </c:ser>
        <c:ser>
          <c:idx val="40"/>
          <c:order val="13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Abb 7.2'!$O$45:$O$46</c:f>
              <c:numCache>
                <c:formatCode>General</c:formatCode>
                <c:ptCount val="2"/>
                <c:pt idx="0">
                  <c:v>4.7434164902525687E-2</c:v>
                </c:pt>
                <c:pt idx="1">
                  <c:v>4.7434164902525687E-2</c:v>
                </c:pt>
              </c:numCache>
            </c:numRef>
          </c:xVal>
          <c:yVal>
            <c:numRef>
              <c:f>'Tabelle 7.4 + Abb 7.2'!$P$45:$P$46</c:f>
              <c:numCache>
                <c:formatCode>General</c:formatCode>
                <c:ptCount val="2"/>
                <c:pt idx="0">
                  <c:v>0</c:v>
                </c:pt>
                <c:pt idx="1">
                  <c:v>7.4999999999999997E-2</c:v>
                </c:pt>
              </c:numCache>
            </c:numRef>
          </c:yVal>
          <c:smooth val="1"/>
        </c:ser>
        <c:ser>
          <c:idx val="9"/>
          <c:order val="14"/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Abb 7.2'!$Q$39</c:f>
              <c:numCache>
                <c:formatCode>General</c:formatCode>
                <c:ptCount val="1"/>
                <c:pt idx="0">
                  <c:v>0.03</c:v>
                </c:pt>
              </c:numCache>
            </c:numRef>
          </c:xVal>
          <c:yVal>
            <c:numRef>
              <c:f>'Tabelle 7.4 + Abb 7.2'!$R$39</c:f>
              <c:numCache>
                <c:formatCode>General</c:formatCode>
                <c:ptCount val="1"/>
                <c:pt idx="0">
                  <c:v>0.06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86336"/>
        <c:axId val="145108992"/>
      </c:scatterChart>
      <c:valAx>
        <c:axId val="145086336"/>
        <c:scaling>
          <c:orientation val="minMax"/>
          <c:max val="0.1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5108992"/>
        <c:crosses val="autoZero"/>
        <c:crossBetween val="midCat"/>
        <c:majorUnit val="1.0000000000000002E-2"/>
      </c:valAx>
      <c:valAx>
        <c:axId val="145108992"/>
        <c:scaling>
          <c:orientation val="minMax"/>
          <c:max val="0.12000000000000001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5086336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'Tabelle 7.4 + neu Abb 7.3'!$K$2</c:f>
              <c:strCache>
                <c:ptCount val="1"/>
                <c:pt idx="0">
                  <c:v>1,00</c:v>
                </c:pt>
              </c:strCache>
            </c:strRef>
          </c:tx>
          <c:marker>
            <c:symbol val="none"/>
          </c:marker>
          <c:xVal>
            <c:numRef>
              <c:f>'Tabelle 7.4 + neu Abb 7.3'!$K$4:$K$24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7.3'!$J$4:$J$24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'Tabelle 7.4 + neu Abb 7.3'!$L$2</c:f>
              <c:strCache>
                <c:ptCount val="1"/>
                <c:pt idx="0">
                  <c:v>0,00</c:v>
                </c:pt>
              </c:strCache>
            </c:strRef>
          </c:tx>
          <c:marker>
            <c:symbol val="none"/>
          </c:marker>
          <c:xVal>
            <c:numRef>
              <c:f>'Tabelle 7.4 + neu Abb 7.3'!$L$4:$L$24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7.3'!$J$4:$J$24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'Tabelle 7.4 + neu Abb 7.3'!$M$2</c:f>
              <c:strCache>
                <c:ptCount val="1"/>
                <c:pt idx="0">
                  <c:v>0,50</c:v>
                </c:pt>
              </c:strCache>
            </c:strRef>
          </c:tx>
          <c:marker>
            <c:symbol val="none"/>
          </c:marker>
          <c:xVal>
            <c:numRef>
              <c:f>'Tabelle 7.4 + neu Abb 7.3'!$M$4:$M$24</c:f>
              <c:numCache>
                <c:formatCode>0.00%</c:formatCode>
                <c:ptCount val="21"/>
                <c:pt idx="0">
                  <c:v>0.09</c:v>
                </c:pt>
                <c:pt idx="1">
                  <c:v>8.6259782053979231E-2</c:v>
                </c:pt>
                <c:pt idx="2">
                  <c:v>8.2540898953185629E-2</c:v>
                </c:pt>
                <c:pt idx="3">
                  <c:v>7.8846369605708538E-2</c:v>
                </c:pt>
                <c:pt idx="4">
                  <c:v>7.5179784516850007E-2</c:v>
                </c:pt>
                <c:pt idx="5">
                  <c:v>7.1545440106270924E-2</c:v>
                </c:pt>
                <c:pt idx="6">
                  <c:v>6.7948509917436742E-2</c:v>
                </c:pt>
                <c:pt idx="7">
                  <c:v>6.4395263800997041E-2</c:v>
                </c:pt>
                <c:pt idx="8">
                  <c:v>6.0893349390553311E-2</c:v>
                </c:pt>
                <c:pt idx="9">
                  <c:v>5.7452154006616671E-2</c:v>
                </c:pt>
                <c:pt idx="10">
                  <c:v>5.4083269131959835E-2</c:v>
                </c:pt>
                <c:pt idx="11">
                  <c:v>5.0801082665628293E-2</c:v>
                </c:pt>
                <c:pt idx="12">
                  <c:v>4.762352359916263E-2</c:v>
                </c:pt>
                <c:pt idx="13">
                  <c:v>4.4572973874310876E-2</c:v>
                </c:pt>
                <c:pt idx="14">
                  <c:v>4.1677331968349413E-2</c:v>
                </c:pt>
                <c:pt idx="15">
                  <c:v>3.8971143170299739E-2</c:v>
                </c:pt>
                <c:pt idx="16">
                  <c:v>3.6496575181789316E-2</c:v>
                </c:pt>
                <c:pt idx="17">
                  <c:v>3.4303789878087812E-2</c:v>
                </c:pt>
                <c:pt idx="18">
                  <c:v>3.24499614791759E-2</c:v>
                </c:pt>
                <c:pt idx="19">
                  <c:v>3.099596747965774E-2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7.3'!$J$4:$J$24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'Tabelle 7.4 + neu Abb 7.3'!$N$2</c:f>
              <c:strCache>
                <c:ptCount val="1"/>
                <c:pt idx="0">
                  <c:v>-1,00</c:v>
                </c:pt>
              </c:strCache>
            </c:strRef>
          </c:tx>
          <c:marker>
            <c:symbol val="none"/>
          </c:marker>
          <c:xVal>
            <c:numRef>
              <c:f>'Tabelle 7.4 + neu Abb 7.3'!$N$4:$N$24</c:f>
              <c:numCache>
                <c:formatCode>0.00%</c:formatCode>
                <c:ptCount val="21"/>
                <c:pt idx="0">
                  <c:v>0.09</c:v>
                </c:pt>
                <c:pt idx="1">
                  <c:v>8.3999999999999991E-2</c:v>
                </c:pt>
                <c:pt idx="2">
                  <c:v>7.8E-2</c:v>
                </c:pt>
                <c:pt idx="3">
                  <c:v>7.1999999999999995E-2</c:v>
                </c:pt>
                <c:pt idx="4">
                  <c:v>6.6000000000000003E-2</c:v>
                </c:pt>
                <c:pt idx="5">
                  <c:v>0.06</c:v>
                </c:pt>
                <c:pt idx="6">
                  <c:v>5.3999999999999999E-2</c:v>
                </c:pt>
                <c:pt idx="7">
                  <c:v>4.8000000000000008E-2</c:v>
                </c:pt>
                <c:pt idx="8">
                  <c:v>4.2000000000000003E-2</c:v>
                </c:pt>
                <c:pt idx="9">
                  <c:v>3.6000000000000004E-2</c:v>
                </c:pt>
                <c:pt idx="10">
                  <c:v>0.03</c:v>
                </c:pt>
                <c:pt idx="11">
                  <c:v>2.3999999999999997E-2</c:v>
                </c:pt>
                <c:pt idx="12">
                  <c:v>1.8000000000000013E-2</c:v>
                </c:pt>
                <c:pt idx="13">
                  <c:v>1.2000000000000011E-2</c:v>
                </c:pt>
                <c:pt idx="14">
                  <c:v>6.000000000000001E-3</c:v>
                </c:pt>
                <c:pt idx="15">
                  <c:v>0</c:v>
                </c:pt>
                <c:pt idx="16">
                  <c:v>6.0000000000000183E-3</c:v>
                </c:pt>
                <c:pt idx="17">
                  <c:v>1.1999999999999997E-2</c:v>
                </c:pt>
                <c:pt idx="18">
                  <c:v>1.8000000000000002E-2</c:v>
                </c:pt>
                <c:pt idx="19">
                  <c:v>2.3999999999999997E-2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7.3'!$J$4:$J$24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16064"/>
        <c:axId val="146217600"/>
      </c:scatterChart>
      <c:valAx>
        <c:axId val="146216064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46217600"/>
        <c:crosses val="autoZero"/>
        <c:crossBetween val="midCat"/>
      </c:valAx>
      <c:valAx>
        <c:axId val="14621760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6216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11315159964E-2"/>
          <c:y val="0.13233092582287992"/>
          <c:w val="0.78341420001118278"/>
          <c:h val="0.76532845993712417"/>
        </c:manualLayout>
      </c:layout>
      <c:scatterChart>
        <c:scatterStyle val="smoothMarker"/>
        <c:varyColors val="0"/>
        <c:ser>
          <c:idx val="1"/>
          <c:order val="0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neu Abb 7.3'!$O$27:$O$28</c:f>
              <c:numCache>
                <c:formatCode>General</c:formatCode>
                <c:ptCount val="2"/>
                <c:pt idx="0">
                  <c:v>2.8460498941515415E-2</c:v>
                </c:pt>
                <c:pt idx="1">
                  <c:v>2.8460498941515415E-2</c:v>
                </c:pt>
              </c:numCache>
            </c:numRef>
          </c:xVal>
          <c:yVal>
            <c:numRef>
              <c:f>'Tabelle 7.4 + neu Abb 7.3'!$P$27:$P$28</c:f>
              <c:numCache>
                <c:formatCode>General</c:formatCode>
                <c:ptCount val="2"/>
                <c:pt idx="0">
                  <c:v>0</c:v>
                </c:pt>
                <c:pt idx="1">
                  <c:v>5.5E-2</c:v>
                </c:pt>
              </c:numCache>
            </c:numRef>
          </c:yVal>
          <c:smooth val="1"/>
        </c:ser>
        <c:ser>
          <c:idx val="2"/>
          <c:order val="1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neu Abb 7.3'!$O$30:$O$31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xVal>
          <c:yVal>
            <c:numRef>
              <c:f>'Tabelle 7.4 + neu Abb 7.3'!$P$30:$P$31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1"/>
        </c:ser>
        <c:ser>
          <c:idx val="3"/>
          <c:order val="2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neu Abb 7.3'!$O$33:$O$34</c:f>
              <c:numCache>
                <c:formatCode>General</c:formatCode>
                <c:ptCount val="2"/>
                <c:pt idx="0">
                  <c:v>0</c:v>
                </c:pt>
                <c:pt idx="1">
                  <c:v>2.8460498941515415E-2</c:v>
                </c:pt>
              </c:numCache>
            </c:numRef>
          </c:xVal>
          <c:yVal>
            <c:numRef>
              <c:f>'Tabelle 7.4 + neu Abb 7.3'!$P$33:$P$34</c:f>
              <c:numCache>
                <c:formatCode>General</c:formatCode>
                <c:ptCount val="2"/>
                <c:pt idx="0">
                  <c:v>5.5E-2</c:v>
                </c:pt>
                <c:pt idx="1">
                  <c:v>5.5E-2</c:v>
                </c:pt>
              </c:numCache>
            </c:numRef>
          </c:yVal>
          <c:smooth val="1"/>
        </c:ser>
        <c:ser>
          <c:idx val="4"/>
          <c:order val="3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neu Abb 7.3'!$O$36:$O$37</c:f>
              <c:numCache>
                <c:formatCode>General</c:formatCode>
                <c:ptCount val="2"/>
                <c:pt idx="0">
                  <c:v>0</c:v>
                </c:pt>
                <c:pt idx="1">
                  <c:v>0.09</c:v>
                </c:pt>
              </c:numCache>
            </c:numRef>
          </c:xVal>
          <c:yVal>
            <c:numRef>
              <c:f>'Tabelle 7.4 + neu Abb 7.3'!$P$36:$P$37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1"/>
        </c:ser>
        <c:ser>
          <c:idx val="5"/>
          <c:order val="4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'Tabelle 7.4 + neu Abb 7.3'!$O$39:$O$40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'Tabelle 7.4 + neu Abb 7.3'!$P$39:$P$40</c:f>
              <c:numCache>
                <c:formatCode>General</c:formatCode>
                <c:ptCount val="2"/>
                <c:pt idx="0">
                  <c:v>7.4999999999999997E-2</c:v>
                </c:pt>
                <c:pt idx="1">
                  <c:v>7.4999999999999997E-2</c:v>
                </c:pt>
              </c:numCache>
            </c:numRef>
          </c:yVal>
          <c:smooth val="1"/>
        </c:ser>
        <c:ser>
          <c:idx val="7"/>
          <c:order val="5"/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neu Abb 7.3'!$Q$27</c:f>
              <c:numCache>
                <c:formatCode>General</c:formatCode>
                <c:ptCount val="1"/>
                <c:pt idx="0">
                  <c:v>0.03</c:v>
                </c:pt>
              </c:numCache>
            </c:numRef>
          </c:xVal>
          <c:yVal>
            <c:numRef>
              <c:f>'Tabelle 7.4 + neu Abb 7.3'!$R$27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</c:ser>
        <c:ser>
          <c:idx val="8"/>
          <c:order val="6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neu Abb 7.3'!$Q$29</c:f>
              <c:numCache>
                <c:formatCode>General</c:formatCode>
                <c:ptCount val="1"/>
                <c:pt idx="0">
                  <c:v>0.09</c:v>
                </c:pt>
              </c:numCache>
            </c:numRef>
          </c:xVal>
          <c:yVal>
            <c:numRef>
              <c:f>'Tabelle 7.4 + neu Abb 7.3'!$R$29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</c:ser>
        <c:ser>
          <c:idx val="37"/>
          <c:order val="7"/>
          <c:spPr>
            <a:ln w="9525">
              <a:noFill/>
            </a:ln>
          </c:spPr>
          <c:marker>
            <c:symbol val="none"/>
          </c:marker>
          <c:xVal>
            <c:numRef>
              <c:f>'Tabelle 7.4 + neu Abb 7.3'!$L$4:$L$24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7.3'!$J$4:$J$24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38"/>
          <c:order val="8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neu Abb 7.3'!$Q$34</c:f>
              <c:numCache>
                <c:formatCode>General</c:formatCode>
                <c:ptCount val="1"/>
                <c:pt idx="0">
                  <c:v>2.8460498941515415E-2</c:v>
                </c:pt>
              </c:numCache>
            </c:numRef>
          </c:xVal>
          <c:yVal>
            <c:numRef>
              <c:f>'Tabelle 7.4 + neu Abb 7.3'!$R$34</c:f>
              <c:numCache>
                <c:formatCode>General</c:formatCode>
                <c:ptCount val="1"/>
                <c:pt idx="0">
                  <c:v>5.5E-2</c:v>
                </c:pt>
              </c:numCache>
            </c:numRef>
          </c:yVal>
          <c:smooth val="1"/>
        </c:ser>
        <c:ser>
          <c:idx val="9"/>
          <c:order val="9"/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neu Abb 7.3'!$Q$39</c:f>
              <c:numCache>
                <c:formatCode>General</c:formatCode>
                <c:ptCount val="1"/>
                <c:pt idx="0">
                  <c:v>0.03</c:v>
                </c:pt>
              </c:numCache>
            </c:numRef>
          </c:xVal>
          <c:yVal>
            <c:numRef>
              <c:f>'Tabelle 7.4 + neu Abb 7.3'!$R$39</c:f>
              <c:numCache>
                <c:formatCode>General</c:formatCode>
                <c:ptCount val="1"/>
                <c:pt idx="0">
                  <c:v>0.06</c:v>
                </c:pt>
              </c:numCache>
            </c:numRef>
          </c:yVal>
          <c:smooth val="1"/>
        </c:ser>
        <c:ser>
          <c:idx val="0"/>
          <c:order val="10"/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neu Abb 7.3'!$L$4:$L$22</c:f>
              <c:numCache>
                <c:formatCode>0.00%</c:formatCode>
                <c:ptCount val="19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</c:numCache>
            </c:numRef>
          </c:xVal>
          <c:yVal>
            <c:numRef>
              <c:f>'Tabelle 7.4 + neu Abb 7.3'!$J$4:$J$22</c:f>
              <c:numCache>
                <c:formatCode>0.0%</c:formatCode>
                <c:ptCount val="19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96832"/>
        <c:axId val="146298368"/>
      </c:scatterChart>
      <c:valAx>
        <c:axId val="146296832"/>
        <c:scaling>
          <c:orientation val="minMax"/>
          <c:max val="0.1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6298368"/>
        <c:crosses val="autoZero"/>
        <c:crossBetween val="midCat"/>
        <c:majorUnit val="1.0000000000000002E-2"/>
      </c:valAx>
      <c:valAx>
        <c:axId val="146298368"/>
        <c:scaling>
          <c:orientation val="minMax"/>
          <c:max val="0.12000000000000001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6296832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'Tabelle 7.4 + neu Abb 7.4'!$K$2</c:f>
              <c:strCache>
                <c:ptCount val="1"/>
                <c:pt idx="0">
                  <c:v>1,00</c:v>
                </c:pt>
              </c:strCache>
            </c:strRef>
          </c:tx>
          <c:marker>
            <c:symbol val="none"/>
          </c:marker>
          <c:xVal>
            <c:numRef>
              <c:f>'Tabelle 7.4 + neu Abb 7.4'!$K$4:$K$24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'Tabelle 7.4 + neu Abb 7.4'!$L$2</c:f>
              <c:strCache>
                <c:ptCount val="1"/>
                <c:pt idx="0">
                  <c:v>0,00</c:v>
                </c:pt>
              </c:strCache>
            </c:strRef>
          </c:tx>
          <c:marker>
            <c:symbol val="none"/>
          </c:marker>
          <c:xVal>
            <c:numRef>
              <c:f>'Tabelle 7.4 + neu Abb 7.4'!$L$4:$L$24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'Tabelle 7.4 + neu Abb 7.4'!$M$2</c:f>
              <c:strCache>
                <c:ptCount val="1"/>
                <c:pt idx="0">
                  <c:v>0,50</c:v>
                </c:pt>
              </c:strCache>
            </c:strRef>
          </c:tx>
          <c:marker>
            <c:symbol val="none"/>
          </c:marker>
          <c:xVal>
            <c:numRef>
              <c:f>'Tabelle 7.4 + neu Abb 7.4'!$M$4:$M$24</c:f>
              <c:numCache>
                <c:formatCode>0.00%</c:formatCode>
                <c:ptCount val="21"/>
                <c:pt idx="0">
                  <c:v>0.09</c:v>
                </c:pt>
                <c:pt idx="1">
                  <c:v>8.6259782053979231E-2</c:v>
                </c:pt>
                <c:pt idx="2">
                  <c:v>8.2540898953185629E-2</c:v>
                </c:pt>
                <c:pt idx="3">
                  <c:v>7.8846369605708538E-2</c:v>
                </c:pt>
                <c:pt idx="4">
                  <c:v>7.5179784516850007E-2</c:v>
                </c:pt>
                <c:pt idx="5">
                  <c:v>7.1545440106270924E-2</c:v>
                </c:pt>
                <c:pt idx="6">
                  <c:v>6.7948509917436742E-2</c:v>
                </c:pt>
                <c:pt idx="7">
                  <c:v>6.4395263800997041E-2</c:v>
                </c:pt>
                <c:pt idx="8">
                  <c:v>6.0893349390553311E-2</c:v>
                </c:pt>
                <c:pt idx="9">
                  <c:v>5.7452154006616671E-2</c:v>
                </c:pt>
                <c:pt idx="10">
                  <c:v>5.4083269131959835E-2</c:v>
                </c:pt>
                <c:pt idx="11">
                  <c:v>5.0801082665628293E-2</c:v>
                </c:pt>
                <c:pt idx="12">
                  <c:v>4.762352359916263E-2</c:v>
                </c:pt>
                <c:pt idx="13">
                  <c:v>4.4572973874310876E-2</c:v>
                </c:pt>
                <c:pt idx="14">
                  <c:v>4.1677331968349413E-2</c:v>
                </c:pt>
                <c:pt idx="15">
                  <c:v>3.8971143170299739E-2</c:v>
                </c:pt>
                <c:pt idx="16">
                  <c:v>3.6496575181789316E-2</c:v>
                </c:pt>
                <c:pt idx="17">
                  <c:v>3.4303789878087812E-2</c:v>
                </c:pt>
                <c:pt idx="18">
                  <c:v>3.24499614791759E-2</c:v>
                </c:pt>
                <c:pt idx="19">
                  <c:v>3.099596747965774E-2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'Tabelle 7.4 + neu Abb 7.4'!$N$2</c:f>
              <c:strCache>
                <c:ptCount val="1"/>
                <c:pt idx="0">
                  <c:v>-1,00</c:v>
                </c:pt>
              </c:strCache>
            </c:strRef>
          </c:tx>
          <c:marker>
            <c:symbol val="none"/>
          </c:marker>
          <c:xVal>
            <c:numRef>
              <c:f>'Tabelle 7.4 + neu Abb 7.4'!$N$4:$N$24</c:f>
              <c:numCache>
                <c:formatCode>0.00%</c:formatCode>
                <c:ptCount val="21"/>
                <c:pt idx="0">
                  <c:v>0.09</c:v>
                </c:pt>
                <c:pt idx="1">
                  <c:v>8.3999999999999991E-2</c:v>
                </c:pt>
                <c:pt idx="2">
                  <c:v>7.8E-2</c:v>
                </c:pt>
                <c:pt idx="3">
                  <c:v>7.1999999999999995E-2</c:v>
                </c:pt>
                <c:pt idx="4">
                  <c:v>6.6000000000000003E-2</c:v>
                </c:pt>
                <c:pt idx="5">
                  <c:v>0.06</c:v>
                </c:pt>
                <c:pt idx="6">
                  <c:v>5.3999999999999999E-2</c:v>
                </c:pt>
                <c:pt idx="7">
                  <c:v>4.8000000000000008E-2</c:v>
                </c:pt>
                <c:pt idx="8">
                  <c:v>4.2000000000000003E-2</c:v>
                </c:pt>
                <c:pt idx="9">
                  <c:v>3.6000000000000004E-2</c:v>
                </c:pt>
                <c:pt idx="10">
                  <c:v>0.03</c:v>
                </c:pt>
                <c:pt idx="11">
                  <c:v>2.3999999999999997E-2</c:v>
                </c:pt>
                <c:pt idx="12">
                  <c:v>1.8000000000000013E-2</c:v>
                </c:pt>
                <c:pt idx="13">
                  <c:v>1.2000000000000011E-2</c:v>
                </c:pt>
                <c:pt idx="14">
                  <c:v>6.000000000000001E-3</c:v>
                </c:pt>
                <c:pt idx="15">
                  <c:v>0</c:v>
                </c:pt>
                <c:pt idx="16">
                  <c:v>6.0000000000000183E-3</c:v>
                </c:pt>
                <c:pt idx="17">
                  <c:v>1.1999999999999997E-2</c:v>
                </c:pt>
                <c:pt idx="18">
                  <c:v>1.8000000000000002E-2</c:v>
                </c:pt>
                <c:pt idx="19">
                  <c:v>2.3999999999999997E-2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75808"/>
        <c:axId val="146377344"/>
      </c:scatterChart>
      <c:valAx>
        <c:axId val="146375808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46377344"/>
        <c:crosses val="autoZero"/>
        <c:crossBetween val="midCat"/>
      </c:valAx>
      <c:valAx>
        <c:axId val="1463773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6375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3711315159964E-2"/>
          <c:y val="0.13233092582287992"/>
          <c:w val="0.78341420001118278"/>
          <c:h val="0.76532845993712417"/>
        </c:manualLayout>
      </c:layout>
      <c:scatterChart>
        <c:scatterStyle val="smoothMarker"/>
        <c:varyColors val="0"/>
        <c:ser>
          <c:idx val="7"/>
          <c:order val="0"/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neu Abb 7.4'!$Q$27</c:f>
              <c:numCache>
                <c:formatCode>General</c:formatCode>
                <c:ptCount val="1"/>
                <c:pt idx="0">
                  <c:v>0.03</c:v>
                </c:pt>
              </c:numCache>
            </c:numRef>
          </c:xVal>
          <c:yVal>
            <c:numRef>
              <c:f>'Tabelle 7.4 + neu Abb 7.4'!$R$27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</c:ser>
        <c:ser>
          <c:idx val="8"/>
          <c:order val="1"/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'Tabelle 7.4 + neu Abb 7.4'!$Q$29</c:f>
              <c:numCache>
                <c:formatCode>General</c:formatCode>
                <c:ptCount val="1"/>
                <c:pt idx="0">
                  <c:v>0.09</c:v>
                </c:pt>
              </c:numCache>
            </c:numRef>
          </c:xVal>
          <c:yVal>
            <c:numRef>
              <c:f>'Tabelle 7.4 + neu Abb 7.4'!$R$29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</c:ser>
        <c:ser>
          <c:idx val="0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neu Abb 7.4'!$K$4:$K$24</c:f>
              <c:numCache>
                <c:formatCode>0.00%</c:formatCode>
                <c:ptCount val="21"/>
                <c:pt idx="0">
                  <c:v>0.09</c:v>
                </c:pt>
                <c:pt idx="1">
                  <c:v>8.6999999999999994E-2</c:v>
                </c:pt>
                <c:pt idx="2">
                  <c:v>8.4000000000000005E-2</c:v>
                </c:pt>
                <c:pt idx="3">
                  <c:v>8.0999999999999989E-2</c:v>
                </c:pt>
                <c:pt idx="4">
                  <c:v>7.8E-2</c:v>
                </c:pt>
                <c:pt idx="5">
                  <c:v>7.4999999999999997E-2</c:v>
                </c:pt>
                <c:pt idx="6">
                  <c:v>7.1999999999999995E-2</c:v>
                </c:pt>
                <c:pt idx="7">
                  <c:v>6.8999999999999992E-2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0.06</c:v>
                </c:pt>
                <c:pt idx="11">
                  <c:v>5.6999999999999995E-2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4.4999999999999998E-2</c:v>
                </c:pt>
                <c:pt idx="16">
                  <c:v>4.1999999999999996E-2</c:v>
                </c:pt>
                <c:pt idx="17">
                  <c:v>3.9E-2</c:v>
                </c:pt>
                <c:pt idx="18">
                  <c:v>3.5999999999999997E-2</c:v>
                </c:pt>
                <c:pt idx="19">
                  <c:v>3.3000000000000002E-2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1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neu Abb 7.4'!$L$4:$L$24</c:f>
              <c:numCache>
                <c:formatCode>0.00%</c:formatCode>
                <c:ptCount val="21"/>
                <c:pt idx="0">
                  <c:v>0.09</c:v>
                </c:pt>
                <c:pt idx="1">
                  <c:v>8.551315688243534E-2</c:v>
                </c:pt>
                <c:pt idx="2">
                  <c:v>8.1055536516637772E-2</c:v>
                </c:pt>
                <c:pt idx="3">
                  <c:v>7.6632238646668807E-2</c:v>
                </c:pt>
                <c:pt idx="4">
                  <c:v>7.2249567472753781E-2</c:v>
                </c:pt>
                <c:pt idx="5">
                  <c:v>6.7915388536030616E-2</c:v>
                </c:pt>
                <c:pt idx="6">
                  <c:v>6.3639610306789274E-2</c:v>
                </c:pt>
                <c:pt idx="7">
                  <c:v>5.9434838268476849E-2</c:v>
                </c:pt>
                <c:pt idx="8">
                  <c:v>5.5317266743757323E-2</c:v>
                </c:pt>
                <c:pt idx="9">
                  <c:v>5.1307894129461212E-2</c:v>
                </c:pt>
                <c:pt idx="10">
                  <c:v>4.7434164902525687E-2</c:v>
                </c:pt>
                <c:pt idx="11">
                  <c:v>4.3732139211339748E-2</c:v>
                </c:pt>
                <c:pt idx="12">
                  <c:v>4.024922359499622E-2</c:v>
                </c:pt>
                <c:pt idx="13">
                  <c:v>3.7047267105685407E-2</c:v>
                </c:pt>
                <c:pt idx="14">
                  <c:v>3.4205262752974142E-2</c:v>
                </c:pt>
                <c:pt idx="15">
                  <c:v>3.1819805153394637E-2</c:v>
                </c:pt>
                <c:pt idx="16">
                  <c:v>0.03</c:v>
                </c:pt>
                <c:pt idx="17">
                  <c:v>2.8853076092507014E-2</c:v>
                </c:pt>
                <c:pt idx="18">
                  <c:v>2.8460498941515412E-2</c:v>
                </c:pt>
                <c:pt idx="19">
                  <c:v>2.8853076092507018E-2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ser>
          <c:idx val="2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'Tabelle 7.4 + neu Abb 7.4'!$N$4:$N$24</c:f>
              <c:numCache>
                <c:formatCode>0.00%</c:formatCode>
                <c:ptCount val="21"/>
                <c:pt idx="0">
                  <c:v>0.09</c:v>
                </c:pt>
                <c:pt idx="1">
                  <c:v>8.3999999999999991E-2</c:v>
                </c:pt>
                <c:pt idx="2">
                  <c:v>7.8E-2</c:v>
                </c:pt>
                <c:pt idx="3">
                  <c:v>7.1999999999999995E-2</c:v>
                </c:pt>
                <c:pt idx="4">
                  <c:v>6.6000000000000003E-2</c:v>
                </c:pt>
                <c:pt idx="5">
                  <c:v>0.06</c:v>
                </c:pt>
                <c:pt idx="6">
                  <c:v>5.3999999999999999E-2</c:v>
                </c:pt>
                <c:pt idx="7">
                  <c:v>4.8000000000000008E-2</c:v>
                </c:pt>
                <c:pt idx="8">
                  <c:v>4.2000000000000003E-2</c:v>
                </c:pt>
                <c:pt idx="9">
                  <c:v>3.6000000000000004E-2</c:v>
                </c:pt>
                <c:pt idx="10">
                  <c:v>0.03</c:v>
                </c:pt>
                <c:pt idx="11">
                  <c:v>2.3999999999999997E-2</c:v>
                </c:pt>
                <c:pt idx="12">
                  <c:v>1.8000000000000013E-2</c:v>
                </c:pt>
                <c:pt idx="13">
                  <c:v>1.2000000000000011E-2</c:v>
                </c:pt>
                <c:pt idx="14">
                  <c:v>6.000000000000001E-3</c:v>
                </c:pt>
                <c:pt idx="15">
                  <c:v>0</c:v>
                </c:pt>
                <c:pt idx="16">
                  <c:v>6.0000000000000183E-3</c:v>
                </c:pt>
                <c:pt idx="17">
                  <c:v>1.1999999999999997E-2</c:v>
                </c:pt>
                <c:pt idx="18">
                  <c:v>1.8000000000000002E-2</c:v>
                </c:pt>
                <c:pt idx="19">
                  <c:v>2.3999999999999997E-2</c:v>
                </c:pt>
                <c:pt idx="20">
                  <c:v>0.03</c:v>
                </c:pt>
              </c:numCache>
            </c:numRef>
          </c:xVal>
          <c:yVal>
            <c:numRef>
              <c:f>'Tabelle 7.4 + neu Abb 7.4'!$J$4:$J$24</c:f>
              <c:numCache>
                <c:formatCode>0.0%</c:formatCode>
                <c:ptCount val="21"/>
                <c:pt idx="0">
                  <c:v>0.1</c:v>
                </c:pt>
                <c:pt idx="1">
                  <c:v>9.7500000000000003E-2</c:v>
                </c:pt>
                <c:pt idx="2">
                  <c:v>9.5000000000000015E-2</c:v>
                </c:pt>
                <c:pt idx="3">
                  <c:v>9.2499999999999999E-2</c:v>
                </c:pt>
                <c:pt idx="4">
                  <c:v>9.0000000000000024E-2</c:v>
                </c:pt>
                <c:pt idx="5">
                  <c:v>8.7500000000000008E-2</c:v>
                </c:pt>
                <c:pt idx="6">
                  <c:v>8.4999999999999992E-2</c:v>
                </c:pt>
                <c:pt idx="7">
                  <c:v>8.2500000000000004E-2</c:v>
                </c:pt>
                <c:pt idx="8">
                  <c:v>0.08</c:v>
                </c:pt>
                <c:pt idx="9">
                  <c:v>7.7500000000000013E-2</c:v>
                </c:pt>
                <c:pt idx="10">
                  <c:v>7.5000000000000011E-2</c:v>
                </c:pt>
                <c:pt idx="11">
                  <c:v>7.2500000000000009E-2</c:v>
                </c:pt>
                <c:pt idx="12">
                  <c:v>7.0000000000000007E-2</c:v>
                </c:pt>
                <c:pt idx="13">
                  <c:v>6.7500000000000004E-2</c:v>
                </c:pt>
                <c:pt idx="14">
                  <c:v>6.5000000000000002E-2</c:v>
                </c:pt>
                <c:pt idx="15">
                  <c:v>6.25E-2</c:v>
                </c:pt>
                <c:pt idx="16">
                  <c:v>6.0000000000000005E-2</c:v>
                </c:pt>
                <c:pt idx="17">
                  <c:v>5.7500000000000009E-2</c:v>
                </c:pt>
                <c:pt idx="18">
                  <c:v>5.5000000000000007E-2</c:v>
                </c:pt>
                <c:pt idx="19">
                  <c:v>5.2500000000000005E-2</c:v>
                </c:pt>
                <c:pt idx="20">
                  <c:v>0.05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34688"/>
        <c:axId val="146444672"/>
      </c:scatterChart>
      <c:valAx>
        <c:axId val="146434688"/>
        <c:scaling>
          <c:orientation val="minMax"/>
          <c:max val="0.1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6444672"/>
        <c:crosses val="autoZero"/>
        <c:crossBetween val="midCat"/>
        <c:majorUnit val="1.0000000000000002E-2"/>
      </c:valAx>
      <c:valAx>
        <c:axId val="146444672"/>
        <c:scaling>
          <c:orientation val="minMax"/>
          <c:max val="0.12000000000000001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46434688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297655</xdr:colOff>
      <xdr:row>7</xdr:row>
      <xdr:rowOff>406400</xdr:rowOff>
    </xdr:from>
    <xdr:to>
      <xdr:col>13</xdr:col>
      <xdr:colOff>7937</xdr:colOff>
      <xdr:row>32</xdr:row>
      <xdr:rowOff>7938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0.02886</cdr:x>
      <cdr:y>0.92766</cdr:y>
    </cdr:from>
    <cdr:to>
      <cdr:x>0.89672</cdr:x>
      <cdr:y>0.92766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207170" y="4039499"/>
          <a:ext cx="622935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0.30736</cdr:x>
      <cdr:y>0.13033</cdr:y>
    </cdr:from>
    <cdr:to>
      <cdr:x>0.30736</cdr:x>
      <cdr:y>0.92763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206170" y="567531"/>
          <a:ext cx="0" cy="347186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0.21194</cdr:x>
      <cdr:y>0.09961</cdr:y>
    </cdr:from>
    <cdr:to>
      <cdr:x>0.29361</cdr:x>
      <cdr:y>0.17048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1526669" y="437879"/>
          <a:ext cx="58830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w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0.90031</cdr:x>
      <cdr:y>0.89241</cdr:y>
    </cdr:from>
    <cdr:to>
      <cdr:x>0.94739</cdr:x>
      <cdr:y>0.96327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6462309" y="3886014"/>
          <a:ext cx="337936" cy="3085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318335</xdr:colOff>
      <xdr:row>49</xdr:row>
      <xdr:rowOff>65055</xdr:rowOff>
    </xdr:from>
    <xdr:to>
      <xdr:col>13</xdr:col>
      <xdr:colOff>318336</xdr:colOff>
      <xdr:row>64</xdr:row>
      <xdr:rowOff>60659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16338</xdr:colOff>
      <xdr:row>24</xdr:row>
      <xdr:rowOff>50466</xdr:rowOff>
    </xdr:from>
    <xdr:to>
      <xdr:col>13</xdr:col>
      <xdr:colOff>772360</xdr:colOff>
      <xdr:row>47</xdr:row>
      <xdr:rowOff>160755</xdr:rowOff>
    </xdr:to>
    <xdr:grpSp>
      <xdr:nvGrpSpPr>
        <xdr:cNvPr id="3" name="Gruppieren 2"/>
        <xdr:cNvGrpSpPr/>
      </xdr:nvGrpSpPr>
      <xdr:grpSpPr>
        <a:xfrm>
          <a:off x="4731213" y="4658185"/>
          <a:ext cx="5589960" cy="4217945"/>
          <a:chOff x="5356688" y="4665858"/>
          <a:chExt cx="5597897" cy="4248372"/>
        </a:xfrm>
      </xdr:grpSpPr>
      <xdr:grpSp>
        <xdr:nvGrpSpPr>
          <xdr:cNvPr id="4" name="Gruppieren 3"/>
          <xdr:cNvGrpSpPr/>
        </xdr:nvGrpSpPr>
        <xdr:grpSpPr>
          <a:xfrm>
            <a:off x="5356688" y="4665858"/>
            <a:ext cx="5597897" cy="4248372"/>
            <a:chOff x="5356688" y="4665858"/>
            <a:chExt cx="5597897" cy="4248372"/>
          </a:xfrm>
        </xdr:grpSpPr>
        <xdr:graphicFrame macro="">
          <xdr:nvGraphicFramePr>
            <xdr:cNvPr id="7" name="Diagramm 6"/>
            <xdr:cNvGraphicFramePr/>
          </xdr:nvGraphicFramePr>
          <xdr:xfrm>
            <a:off x="5356688" y="4665858"/>
            <a:ext cx="5597897" cy="424837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cxnSp macro="">
          <xdr:nvCxnSpPr>
            <xdr:cNvPr id="8" name="Gerade Verbindung mit Pfeil 7"/>
            <xdr:cNvCxnSpPr/>
          </xdr:nvCxnSpPr>
          <xdr:spPr>
            <a:xfrm>
              <a:off x="5875978" y="8479709"/>
              <a:ext cx="4606814" cy="0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" name="Textfeld 8"/>
            <xdr:cNvSpPr txBox="1"/>
          </xdr:nvSpPr>
          <xdr:spPr>
            <a:xfrm>
              <a:off x="6753280" y="7196067"/>
              <a:ext cx="1029991" cy="27576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de-DE" sz="1000" b="1" i="1">
                  <a:latin typeface="Arial" panose="020B0604020202020204" pitchFamily="34" charset="0"/>
                  <a:cs typeface="Arial" panose="020B0604020202020204" pitchFamily="34" charset="0"/>
                </a:rPr>
                <a:t>A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 (</a:t>
              </a:r>
              <a:r>
                <a:rPr lang="de-DE" sz="1000" i="1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de-DE" sz="1000" baseline="-25000">
                  <a:latin typeface="Arial" panose="020B0604020202020204" pitchFamily="34" charset="0"/>
                  <a:cs typeface="Arial" panose="020B0604020202020204" pitchFamily="34" charset="0"/>
                </a:rPr>
                <a:t>1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=1; </a:t>
              </a:r>
              <a:r>
                <a:rPr lang="de-DE" sz="1000" i="1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de-DE" sz="1000" baseline="-25000">
                  <a:latin typeface="Arial" panose="020B0604020202020204" pitchFamily="34" charset="0"/>
                  <a:cs typeface="Arial" panose="020B0604020202020204" pitchFamily="34" charset="0"/>
                </a:rPr>
                <a:t>2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=0)</a:t>
              </a:r>
            </a:p>
          </xdr:txBody>
        </xdr:sp>
        <xdr:cxnSp macro="">
          <xdr:nvCxnSpPr>
            <xdr:cNvPr id="10" name="Gerade Verbindung mit Pfeil 9"/>
            <xdr:cNvCxnSpPr/>
          </xdr:nvCxnSpPr>
          <xdr:spPr>
            <a:xfrm flipV="1">
              <a:off x="5886003" y="5027084"/>
              <a:ext cx="0" cy="3457528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1" name="Textfeld 10"/>
            <xdr:cNvSpPr txBox="1"/>
          </xdr:nvSpPr>
          <xdr:spPr>
            <a:xfrm>
              <a:off x="9593086" y="5379705"/>
              <a:ext cx="1025256" cy="2539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de-DE" sz="1000" b="1" i="1">
                  <a:latin typeface="Arial" panose="020B0604020202020204" pitchFamily="34" charset="0"/>
                  <a:cs typeface="Arial" panose="020B0604020202020204" pitchFamily="34" charset="0"/>
                </a:rPr>
                <a:t>B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 (</a:t>
              </a:r>
              <a:r>
                <a:rPr lang="de-DE" sz="1000" i="1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de-DE" sz="1000" baseline="-25000">
                  <a:latin typeface="Arial" panose="020B0604020202020204" pitchFamily="34" charset="0"/>
                  <a:cs typeface="Arial" panose="020B0604020202020204" pitchFamily="34" charset="0"/>
                </a:rPr>
                <a:t>1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=0; </a:t>
              </a:r>
              <a:r>
                <a:rPr lang="de-DE" sz="1000" i="1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de-DE" sz="1000" baseline="-25000">
                  <a:latin typeface="Arial" panose="020B0604020202020204" pitchFamily="34" charset="0"/>
                  <a:cs typeface="Arial" panose="020B0604020202020204" pitchFamily="34" charset="0"/>
                </a:rPr>
                <a:t>2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=1)</a:t>
              </a:r>
            </a:p>
          </xdr:txBody>
        </xdr:sp>
        <xdr:sp macro="" textlink="">
          <xdr:nvSpPr>
            <xdr:cNvPr id="12" name="Textfeld 11"/>
            <xdr:cNvSpPr txBox="1"/>
          </xdr:nvSpPr>
          <xdr:spPr>
            <a:xfrm>
              <a:off x="8554079" y="6534084"/>
              <a:ext cx="1088395" cy="253443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de-DE" sz="1000" i="1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de-DE" sz="1000" baseline="-25000">
                  <a:latin typeface="Arial" panose="020B0604020202020204" pitchFamily="34" charset="0"/>
                  <a:cs typeface="Arial" panose="020B0604020202020204" pitchFamily="34" charset="0"/>
                </a:rPr>
                <a:t>1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=0,5; </a:t>
              </a:r>
              <a:r>
                <a:rPr lang="de-DE" sz="1000" i="1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de-DE" sz="1000" baseline="-25000">
                  <a:latin typeface="Arial" panose="020B0604020202020204" pitchFamily="34" charset="0"/>
                  <a:cs typeface="Arial" panose="020B0604020202020204" pitchFamily="34" charset="0"/>
                </a:rPr>
                <a:t>2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=0,5)</a:t>
              </a:r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Textfeld 4"/>
              <xdr:cNvSpPr txBox="1"/>
            </xdr:nvSpPr>
            <xdr:spPr>
              <a:xfrm>
                <a:off x="10489606" y="8327692"/>
                <a:ext cx="331854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𝜎</m:t>
                          </m:r>
                        </m:e>
                        <m:sub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𝑃</m:t>
                          </m:r>
                        </m:sub>
                      </m:sSub>
                    </m:oMath>
                  </m:oMathPara>
                </a14:m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Choice>
        <mc:Fallback xmlns="">
          <xdr:sp macro="" textlink="">
            <xdr:nvSpPr>
              <xdr:cNvPr id="5" name="Textfeld 4"/>
              <xdr:cNvSpPr txBox="1"/>
            </xdr:nvSpPr>
            <xdr:spPr>
              <a:xfrm>
                <a:off x="10489606" y="8327692"/>
                <a:ext cx="331854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:r>
                  <a:rPr lang="de-DE" sz="110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𝜎_𝑃</a:t>
                </a:r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Textfeld 5"/>
              <xdr:cNvSpPr txBox="1"/>
            </xdr:nvSpPr>
            <xdr:spPr>
              <a:xfrm>
                <a:off x="5640400" y="4786559"/>
                <a:ext cx="480020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𝜇</m:t>
                          </m:r>
                        </m:e>
                        <m:sub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𝑃</m:t>
                          </m:r>
                        </m:sub>
                      </m:sSub>
                    </m:oMath>
                  </m:oMathPara>
                </a14:m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Choice>
        <mc:Fallback xmlns="">
          <xdr:sp macro="" textlink="">
            <xdr:nvSpPr>
              <xdr:cNvPr id="6" name="Textfeld 5"/>
              <xdr:cNvSpPr txBox="1"/>
            </xdr:nvSpPr>
            <xdr:spPr>
              <a:xfrm>
                <a:off x="5640400" y="4786559"/>
                <a:ext cx="480020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:r>
                  <a:rPr lang="de-DE" sz="110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𝜇_𝑃</a:t>
                </a:r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318335</xdr:colOff>
      <xdr:row>49</xdr:row>
      <xdr:rowOff>65055</xdr:rowOff>
    </xdr:from>
    <xdr:to>
      <xdr:col>13</xdr:col>
      <xdr:colOff>318336</xdr:colOff>
      <xdr:row>64</xdr:row>
      <xdr:rowOff>60659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11046</xdr:colOff>
      <xdr:row>25</xdr:row>
      <xdr:rowOff>124550</xdr:rowOff>
    </xdr:from>
    <xdr:to>
      <xdr:col>13</xdr:col>
      <xdr:colOff>767068</xdr:colOff>
      <xdr:row>49</xdr:row>
      <xdr:rowOff>54922</xdr:rowOff>
    </xdr:to>
    <xdr:grpSp>
      <xdr:nvGrpSpPr>
        <xdr:cNvPr id="15" name="Gruppieren 14"/>
        <xdr:cNvGrpSpPr/>
      </xdr:nvGrpSpPr>
      <xdr:grpSpPr>
        <a:xfrm>
          <a:off x="4725921" y="4910863"/>
          <a:ext cx="5589960" cy="4216622"/>
          <a:chOff x="4736505" y="4691258"/>
          <a:chExt cx="5597897" cy="4248372"/>
        </a:xfrm>
      </xdr:grpSpPr>
      <xdr:grpSp>
        <xdr:nvGrpSpPr>
          <xdr:cNvPr id="3" name="Gruppieren 2"/>
          <xdr:cNvGrpSpPr/>
        </xdr:nvGrpSpPr>
        <xdr:grpSpPr>
          <a:xfrm>
            <a:off x="4736505" y="4691258"/>
            <a:ext cx="5597897" cy="4248372"/>
            <a:chOff x="5356688" y="4665858"/>
            <a:chExt cx="5597897" cy="4248372"/>
          </a:xfrm>
        </xdr:grpSpPr>
        <xdr:grpSp>
          <xdr:nvGrpSpPr>
            <xdr:cNvPr id="4" name="Gruppieren 3"/>
            <xdr:cNvGrpSpPr/>
          </xdr:nvGrpSpPr>
          <xdr:grpSpPr>
            <a:xfrm>
              <a:off x="5356688" y="4665858"/>
              <a:ext cx="5597897" cy="4248372"/>
              <a:chOff x="5356688" y="4665858"/>
              <a:chExt cx="5597897" cy="4248372"/>
            </a:xfrm>
          </xdr:grpSpPr>
          <xdr:graphicFrame macro="">
            <xdr:nvGraphicFramePr>
              <xdr:cNvPr id="7" name="Diagramm 6"/>
              <xdr:cNvGraphicFramePr/>
            </xdr:nvGraphicFramePr>
            <xdr:xfrm>
              <a:off x="5356688" y="4665858"/>
              <a:ext cx="5597897" cy="424837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cxnSp macro="">
            <xdr:nvCxnSpPr>
              <xdr:cNvPr id="8" name="Gerade Verbindung mit Pfeil 7"/>
              <xdr:cNvCxnSpPr/>
            </xdr:nvCxnSpPr>
            <xdr:spPr>
              <a:xfrm>
                <a:off x="5875978" y="8479709"/>
                <a:ext cx="4606814" cy="0"/>
              </a:xfrm>
              <a:prstGeom prst="straightConnector1">
                <a:avLst/>
              </a:prstGeom>
              <a:ln w="19050">
                <a:solidFill>
                  <a:schemeClr val="tx1"/>
                </a:solidFill>
                <a:tailEnd type="stealth" w="med" len="lg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Textfeld 8"/>
              <xdr:cNvSpPr txBox="1"/>
            </xdr:nvSpPr>
            <xdr:spPr>
              <a:xfrm>
                <a:off x="6753280" y="7196067"/>
                <a:ext cx="1029991" cy="275766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de-DE" sz="1000" b="1" i="1">
                    <a:latin typeface="Arial" panose="020B0604020202020204" pitchFamily="34" charset="0"/>
                    <a:cs typeface="Arial" panose="020B0604020202020204" pitchFamily="34" charset="0"/>
                  </a:rPr>
                  <a:t>A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de-DE" sz="1000" i="1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de-DE" sz="10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1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=1; </a:t>
                </a:r>
                <a:r>
                  <a:rPr lang="de-DE" sz="1000" i="1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de-DE" sz="10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=0)</a:t>
                </a:r>
              </a:p>
            </xdr:txBody>
          </xdr:sp>
          <xdr:cxnSp macro="">
            <xdr:nvCxnSpPr>
              <xdr:cNvPr id="10" name="Gerade Verbindung mit Pfeil 9"/>
              <xdr:cNvCxnSpPr/>
            </xdr:nvCxnSpPr>
            <xdr:spPr>
              <a:xfrm flipV="1">
                <a:off x="5886003" y="5027084"/>
                <a:ext cx="0" cy="3457528"/>
              </a:xfrm>
              <a:prstGeom prst="straightConnector1">
                <a:avLst/>
              </a:prstGeom>
              <a:ln w="19050">
                <a:solidFill>
                  <a:schemeClr val="tx1"/>
                </a:solidFill>
                <a:tailEnd type="stealth" w="med" len="lg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1" name="Textfeld 10"/>
              <xdr:cNvSpPr txBox="1"/>
            </xdr:nvSpPr>
            <xdr:spPr>
              <a:xfrm>
                <a:off x="9688336" y="5474955"/>
                <a:ext cx="1025256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de-DE" sz="1000" b="1" i="1">
                    <a:latin typeface="Arial" panose="020B0604020202020204" pitchFamily="34" charset="0"/>
                    <a:cs typeface="Arial" panose="020B0604020202020204" pitchFamily="34" charset="0"/>
                  </a:rPr>
                  <a:t>B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de-DE" sz="1000" i="1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de-DE" sz="10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1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=0; </a:t>
                </a:r>
                <a:r>
                  <a:rPr lang="de-DE" sz="1000" i="1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de-DE" sz="10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=1)</a:t>
                </a:r>
              </a:p>
            </xdr:txBody>
          </xdr:sp>
          <xdr:sp macro="" textlink="">
            <xdr:nvSpPr>
              <xdr:cNvPr id="12" name="Textfeld 11"/>
              <xdr:cNvSpPr txBox="1"/>
            </xdr:nvSpPr>
            <xdr:spPr>
              <a:xfrm>
                <a:off x="8668808" y="6380628"/>
                <a:ext cx="1005417" cy="253443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noAutofit/>
              </a:bodyPr>
              <a:lstStyle/>
              <a:p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(</a:t>
                </a:r>
                <a:r>
                  <a:rPr lang="de-DE" sz="1000" i="1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de-DE" sz="10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1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=0,5; </a:t>
                </a:r>
                <a:r>
                  <a:rPr lang="de-DE" sz="1000" i="1"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de-DE" sz="10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=0,5)</a:t>
                </a:r>
              </a:p>
            </xdr:txBody>
          </xdr:sp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5" name="Textfeld 4"/>
                <xdr:cNvSpPr txBox="1"/>
              </xdr:nvSpPr>
              <xdr:spPr>
                <a:xfrm>
                  <a:off x="10489606" y="8327692"/>
                  <a:ext cx="331854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𝜎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𝑃</m:t>
                            </m:r>
                          </m:sub>
                        </m:sSub>
                      </m:oMath>
                    </m:oMathPara>
                  </a14:m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5" name="Textfeld 4"/>
                <xdr:cNvSpPr txBox="1"/>
              </xdr:nvSpPr>
              <xdr:spPr>
                <a:xfrm>
                  <a:off x="10489606" y="8327692"/>
                  <a:ext cx="331854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:r>
                    <a:rPr lang="de-DE" sz="110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a:t>𝜎_𝑃</a:t>
                  </a:r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" name="Textfeld 5"/>
                <xdr:cNvSpPr txBox="1"/>
              </xdr:nvSpPr>
              <xdr:spPr>
                <a:xfrm>
                  <a:off x="5640400" y="4786559"/>
                  <a:ext cx="480020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𝜇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𝑃</m:t>
                            </m:r>
                          </m:sub>
                        </m:sSub>
                      </m:oMath>
                    </m:oMathPara>
                  </a14:m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6" name="Textfeld 5"/>
                <xdr:cNvSpPr txBox="1"/>
              </xdr:nvSpPr>
              <xdr:spPr>
                <a:xfrm>
                  <a:off x="5640400" y="4786559"/>
                  <a:ext cx="480020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:r>
                    <a:rPr lang="de-DE" sz="110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a:t>𝜇_𝑃</a:t>
                  </a:r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Fallback>
        </mc:AlternateContent>
      </xdr:grpSp>
      <xdr:cxnSp macro="">
        <xdr:nvCxnSpPr>
          <xdr:cNvPr id="13" name="Gerade Verbindung mit Pfeil 12"/>
          <xdr:cNvCxnSpPr/>
        </xdr:nvCxnSpPr>
        <xdr:spPr>
          <a:xfrm>
            <a:off x="5545667" y="6762750"/>
            <a:ext cx="915458" cy="248708"/>
          </a:xfrm>
          <a:prstGeom prst="straightConnector1">
            <a:avLst/>
          </a:prstGeom>
          <a:ln w="1270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Gerade Verbindung mit Pfeil 17"/>
          <xdr:cNvCxnSpPr/>
        </xdr:nvCxnSpPr>
        <xdr:spPr>
          <a:xfrm>
            <a:off x="7397750" y="5984875"/>
            <a:ext cx="406400" cy="295274"/>
          </a:xfrm>
          <a:prstGeom prst="straightConnector1">
            <a:avLst/>
          </a:prstGeom>
          <a:ln w="1270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Gerade Verbindung mit Pfeil 19"/>
          <xdr:cNvCxnSpPr/>
        </xdr:nvCxnSpPr>
        <xdr:spPr>
          <a:xfrm flipH="1">
            <a:off x="8334376" y="6074833"/>
            <a:ext cx="1428749" cy="201084"/>
          </a:xfrm>
          <a:prstGeom prst="straightConnector1">
            <a:avLst/>
          </a:prstGeom>
          <a:ln w="1270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0.10485</cdr:x>
      <cdr:y>0.43172</cdr:y>
    </cdr:from>
    <cdr:to>
      <cdr:x>0.32699</cdr:x>
      <cdr:y>0.49663</cdr:y>
    </cdr:to>
    <cdr:sp macro="" textlink="">
      <cdr:nvSpPr>
        <cdr:cNvPr id="2" name="Textfeld 8"/>
        <cdr:cNvSpPr txBox="1"/>
      </cdr:nvSpPr>
      <cdr:spPr>
        <a:xfrm xmlns:a="http://schemas.openxmlformats.org/drawingml/2006/main">
          <a:off x="586912" y="1834091"/>
          <a:ext cx="1243541" cy="2757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1" i="1"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x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=0,9;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x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=0,1)</a:t>
          </a:r>
        </a:p>
      </cdr:txBody>
    </cdr:sp>
  </cdr:relSizeAnchor>
  <cdr:relSizeAnchor xmlns:cdr="http://schemas.openxmlformats.org/drawingml/2006/chartDrawing">
    <cdr:from>
      <cdr:x>0.81258</cdr:x>
      <cdr:y>0.28972</cdr:y>
    </cdr:from>
    <cdr:to>
      <cdr:x>0.99218</cdr:x>
      <cdr:y>0.33315</cdr:y>
    </cdr:to>
    <cdr:sp macro="" textlink="">
      <cdr:nvSpPr>
        <cdr:cNvPr id="3" name="Textfeld 11"/>
        <cdr:cNvSpPr txBox="1"/>
      </cdr:nvSpPr>
      <cdr:spPr>
        <a:xfrm xmlns:a="http://schemas.openxmlformats.org/drawingml/2006/main">
          <a:off x="4548716" y="1230843"/>
          <a:ext cx="1005417" cy="184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Korrelation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12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= 1</a:t>
          </a:r>
        </a:p>
      </cdr:txBody>
    </cdr:sp>
  </cdr:relSizeAnchor>
  <cdr:relSizeAnchor xmlns:cdr="http://schemas.openxmlformats.org/drawingml/2006/chartDrawing">
    <cdr:from>
      <cdr:x>0.3853</cdr:x>
      <cdr:y>0.27104</cdr:y>
    </cdr:from>
    <cdr:to>
      <cdr:x>0.56491</cdr:x>
      <cdr:y>0.31446</cdr:y>
    </cdr:to>
    <cdr:sp macro="" textlink="">
      <cdr:nvSpPr>
        <cdr:cNvPr id="4" name="Textfeld 11"/>
        <cdr:cNvSpPr txBox="1"/>
      </cdr:nvSpPr>
      <cdr:spPr>
        <a:xfrm xmlns:a="http://schemas.openxmlformats.org/drawingml/2006/main">
          <a:off x="2156883" y="1151467"/>
          <a:ext cx="1005417" cy="184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Korrelation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12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= 0</a:t>
          </a:r>
        </a:p>
      </cdr:txBody>
    </cdr:sp>
  </cdr:relSizeAnchor>
  <cdr:relSizeAnchor xmlns:cdr="http://schemas.openxmlformats.org/drawingml/2006/chartDrawing">
    <cdr:from>
      <cdr:x>0.31943</cdr:x>
      <cdr:y>0.45521</cdr:y>
    </cdr:from>
    <cdr:to>
      <cdr:x>0.344</cdr:x>
      <cdr:y>0.49133</cdr:y>
    </cdr:to>
    <cdr:sp macro="" textlink="">
      <cdr:nvSpPr>
        <cdr:cNvPr id="5" name="Textfeld 11"/>
        <cdr:cNvSpPr txBox="1"/>
      </cdr:nvSpPr>
      <cdr:spPr>
        <a:xfrm xmlns:a="http://schemas.openxmlformats.org/drawingml/2006/main">
          <a:off x="1788121" y="1933909"/>
          <a:ext cx="137582" cy="15345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1" i="1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318335</xdr:colOff>
      <xdr:row>49</xdr:row>
      <xdr:rowOff>65055</xdr:rowOff>
    </xdr:from>
    <xdr:to>
      <xdr:col>13</xdr:col>
      <xdr:colOff>318336</xdr:colOff>
      <xdr:row>64</xdr:row>
      <xdr:rowOff>60659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11046</xdr:colOff>
      <xdr:row>25</xdr:row>
      <xdr:rowOff>124550</xdr:rowOff>
    </xdr:from>
    <xdr:to>
      <xdr:col>13</xdr:col>
      <xdr:colOff>767068</xdr:colOff>
      <xdr:row>49</xdr:row>
      <xdr:rowOff>54922</xdr:rowOff>
    </xdr:to>
    <xdr:grpSp>
      <xdr:nvGrpSpPr>
        <xdr:cNvPr id="4" name="Gruppieren 3"/>
        <xdr:cNvGrpSpPr/>
      </xdr:nvGrpSpPr>
      <xdr:grpSpPr>
        <a:xfrm>
          <a:off x="4725921" y="4910863"/>
          <a:ext cx="5589960" cy="4216622"/>
          <a:chOff x="5356688" y="4665858"/>
          <a:chExt cx="5597897" cy="4248372"/>
        </a:xfrm>
      </xdr:grpSpPr>
      <xdr:grpSp>
        <xdr:nvGrpSpPr>
          <xdr:cNvPr id="8" name="Gruppieren 7"/>
          <xdr:cNvGrpSpPr/>
        </xdr:nvGrpSpPr>
        <xdr:grpSpPr>
          <a:xfrm>
            <a:off x="5356688" y="4665858"/>
            <a:ext cx="5597897" cy="4248372"/>
            <a:chOff x="5356688" y="4665858"/>
            <a:chExt cx="5597897" cy="4248372"/>
          </a:xfrm>
        </xdr:grpSpPr>
        <xdr:graphicFrame macro="">
          <xdr:nvGraphicFramePr>
            <xdr:cNvPr id="11" name="Diagramm 10"/>
            <xdr:cNvGraphicFramePr/>
          </xdr:nvGraphicFramePr>
          <xdr:xfrm>
            <a:off x="5356688" y="4665858"/>
            <a:ext cx="5597897" cy="424837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cxnSp macro="">
          <xdr:nvCxnSpPr>
            <xdr:cNvPr id="12" name="Gerade Verbindung mit Pfeil 11"/>
            <xdr:cNvCxnSpPr/>
          </xdr:nvCxnSpPr>
          <xdr:spPr>
            <a:xfrm>
              <a:off x="5875978" y="8479709"/>
              <a:ext cx="4606814" cy="0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 Verbindung mit Pfeil 13"/>
            <xdr:cNvCxnSpPr/>
          </xdr:nvCxnSpPr>
          <xdr:spPr>
            <a:xfrm flipV="1">
              <a:off x="5886003" y="5027084"/>
              <a:ext cx="0" cy="3457528"/>
            </a:xfrm>
            <a:prstGeom prst="straightConnector1">
              <a:avLst/>
            </a:prstGeom>
            <a:ln w="19050">
              <a:solidFill>
                <a:schemeClr val="tx1"/>
              </a:solidFill>
              <a:tailEnd type="stealth" w="med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" name="Textfeld 14"/>
            <xdr:cNvSpPr txBox="1"/>
          </xdr:nvSpPr>
          <xdr:spPr>
            <a:xfrm>
              <a:off x="9688336" y="5474955"/>
              <a:ext cx="261056" cy="2539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de-DE" sz="1000" b="1" i="1">
                  <a:latin typeface="Arial" panose="020B0604020202020204" pitchFamily="34" charset="0"/>
                  <a:cs typeface="Arial" panose="020B0604020202020204" pitchFamily="34" charset="0"/>
                </a:rPr>
                <a:t>B</a:t>
              </a:r>
              <a:r>
                <a:rPr lang="de-DE" sz="10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  <xdr:sp macro="" textlink="">
          <xdr:nvSpPr>
            <xdr:cNvPr id="13" name="Textfeld 12"/>
            <xdr:cNvSpPr txBox="1"/>
          </xdr:nvSpPr>
          <xdr:spPr>
            <a:xfrm>
              <a:off x="7271864" y="7000274"/>
              <a:ext cx="269820" cy="27576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de-DE" sz="1000" b="1" i="1">
                  <a:latin typeface="Arial" panose="020B0604020202020204" pitchFamily="34" charset="0"/>
                  <a:cs typeface="Arial" panose="020B0604020202020204" pitchFamily="34" charset="0"/>
                </a:rPr>
                <a:t>A</a:t>
              </a:r>
              <a:endParaRPr lang="de-DE" sz="10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9" name="Textfeld 8"/>
              <xdr:cNvSpPr txBox="1"/>
            </xdr:nvSpPr>
            <xdr:spPr>
              <a:xfrm>
                <a:off x="10489606" y="8327692"/>
                <a:ext cx="331854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𝜎</m:t>
                          </m:r>
                        </m:e>
                        <m:sub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𝑃</m:t>
                          </m:r>
                        </m:sub>
                      </m:sSub>
                    </m:oMath>
                  </m:oMathPara>
                </a14:m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Choice>
        <mc:Fallback xmlns="">
          <xdr:sp macro="" textlink="">
            <xdr:nvSpPr>
              <xdr:cNvPr id="9" name="Textfeld 8"/>
              <xdr:cNvSpPr txBox="1"/>
            </xdr:nvSpPr>
            <xdr:spPr>
              <a:xfrm>
                <a:off x="10489606" y="8327692"/>
                <a:ext cx="331854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:r>
                  <a:rPr lang="de-DE" sz="110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𝜎_𝑃</a:t>
                </a:r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0" name="Textfeld 9"/>
              <xdr:cNvSpPr txBox="1"/>
            </xdr:nvSpPr>
            <xdr:spPr>
              <a:xfrm>
                <a:off x="5640400" y="4786559"/>
                <a:ext cx="480020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𝜇</m:t>
                          </m:r>
                        </m:e>
                        <m:sub>
                          <m: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𝑃</m:t>
                          </m:r>
                        </m:sub>
                      </m:sSub>
                    </m:oMath>
                  </m:oMathPara>
                </a14:m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Choice>
        <mc:Fallback xmlns="">
          <xdr:sp macro="" textlink="">
            <xdr:nvSpPr>
              <xdr:cNvPr id="10" name="Textfeld 9"/>
              <xdr:cNvSpPr txBox="1"/>
            </xdr:nvSpPr>
            <xdr:spPr>
              <a:xfrm>
                <a:off x="5640400" y="4786559"/>
                <a:ext cx="480020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pPr/>
                <a:r>
                  <a:rPr lang="de-DE" sz="110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𝜇_𝑃</a:t>
                </a:r>
                <a:endParaRPr lang="de-DE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mc:Fallback>
      </mc:AlternateContent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0.2457</cdr:x>
      <cdr:y>0.51393</cdr:y>
    </cdr:from>
    <cdr:to>
      <cdr:x>0.29201</cdr:x>
      <cdr:y>0.57884</cdr:y>
    </cdr:to>
    <cdr:sp macro="" textlink="">
      <cdr:nvSpPr>
        <cdr:cNvPr id="2" name="Textfeld 8"/>
        <cdr:cNvSpPr txBox="1"/>
      </cdr:nvSpPr>
      <cdr:spPr>
        <a:xfrm xmlns:a="http://schemas.openxmlformats.org/drawingml/2006/main">
          <a:off x="1375400" y="2183358"/>
          <a:ext cx="259264" cy="2757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1" i="1">
              <a:latin typeface="Arial" panose="020B0604020202020204" pitchFamily="34" charset="0"/>
              <a:cs typeface="Arial" panose="020B0604020202020204" pitchFamily="34" charset="0"/>
            </a:rPr>
            <a:t>C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0.31943</cdr:x>
      <cdr:y>0.45521</cdr:y>
    </cdr:from>
    <cdr:to>
      <cdr:x>0.344</cdr:x>
      <cdr:y>0.49133</cdr:y>
    </cdr:to>
    <cdr:sp macro="" textlink="">
      <cdr:nvSpPr>
        <cdr:cNvPr id="5" name="Textfeld 11"/>
        <cdr:cNvSpPr txBox="1"/>
      </cdr:nvSpPr>
      <cdr:spPr>
        <a:xfrm xmlns:a="http://schemas.openxmlformats.org/drawingml/2006/main">
          <a:off x="1788136" y="1933901"/>
          <a:ext cx="137541" cy="1534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1" i="1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318335</xdr:colOff>
      <xdr:row>49</xdr:row>
      <xdr:rowOff>65055</xdr:rowOff>
    </xdr:from>
    <xdr:to>
      <xdr:col>13</xdr:col>
      <xdr:colOff>318336</xdr:colOff>
      <xdr:row>64</xdr:row>
      <xdr:rowOff>60659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12520</xdr:colOff>
      <xdr:row>25</xdr:row>
      <xdr:rowOff>124216</xdr:rowOff>
    </xdr:from>
    <xdr:to>
      <xdr:col>13</xdr:col>
      <xdr:colOff>767068</xdr:colOff>
      <xdr:row>49</xdr:row>
      <xdr:rowOff>54921</xdr:rowOff>
    </xdr:to>
    <xdr:grpSp>
      <xdr:nvGrpSpPr>
        <xdr:cNvPr id="16" name="Gruppieren 15"/>
        <xdr:cNvGrpSpPr/>
      </xdr:nvGrpSpPr>
      <xdr:grpSpPr>
        <a:xfrm>
          <a:off x="4727395" y="4910529"/>
          <a:ext cx="5588486" cy="4216955"/>
          <a:chOff x="4736920" y="5045466"/>
          <a:chExt cx="5605948" cy="4350305"/>
        </a:xfrm>
      </xdr:grpSpPr>
      <xdr:grpSp>
        <xdr:nvGrpSpPr>
          <xdr:cNvPr id="3" name="Gruppieren 2"/>
          <xdr:cNvGrpSpPr/>
        </xdr:nvGrpSpPr>
        <xdr:grpSpPr>
          <a:xfrm>
            <a:off x="4736920" y="5045466"/>
            <a:ext cx="5605948" cy="4350305"/>
            <a:chOff x="5356688" y="4665858"/>
            <a:chExt cx="5597897" cy="4248372"/>
          </a:xfrm>
        </xdr:grpSpPr>
        <xdr:grpSp>
          <xdr:nvGrpSpPr>
            <xdr:cNvPr id="4" name="Gruppieren 3"/>
            <xdr:cNvGrpSpPr/>
          </xdr:nvGrpSpPr>
          <xdr:grpSpPr>
            <a:xfrm>
              <a:off x="5356688" y="4665858"/>
              <a:ext cx="5597897" cy="4248372"/>
              <a:chOff x="5356688" y="4665858"/>
              <a:chExt cx="5597897" cy="4248372"/>
            </a:xfrm>
          </xdr:grpSpPr>
          <xdr:graphicFrame macro="">
            <xdr:nvGraphicFramePr>
              <xdr:cNvPr id="7" name="Diagramm 6"/>
              <xdr:cNvGraphicFramePr/>
            </xdr:nvGraphicFramePr>
            <xdr:xfrm>
              <a:off x="5356688" y="4665858"/>
              <a:ext cx="5597897" cy="424837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cxnSp macro="">
            <xdr:nvCxnSpPr>
              <xdr:cNvPr id="9" name="Gerade Verbindung mit Pfeil 8"/>
              <xdr:cNvCxnSpPr/>
            </xdr:nvCxnSpPr>
            <xdr:spPr>
              <a:xfrm flipV="1">
                <a:off x="5886003" y="5027084"/>
                <a:ext cx="0" cy="3457528"/>
              </a:xfrm>
              <a:prstGeom prst="straightConnector1">
                <a:avLst/>
              </a:prstGeom>
              <a:ln w="19050">
                <a:solidFill>
                  <a:schemeClr val="tx1"/>
                </a:solidFill>
                <a:tailEnd type="stealth" w="med" len="lg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0" name="Textfeld 9"/>
              <xdr:cNvSpPr txBox="1"/>
            </xdr:nvSpPr>
            <xdr:spPr>
              <a:xfrm>
                <a:off x="9688336" y="5474955"/>
                <a:ext cx="261056" cy="25399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de-DE" sz="1000" b="1" i="1">
                    <a:latin typeface="Arial" panose="020B0604020202020204" pitchFamily="34" charset="0"/>
                    <a:cs typeface="Arial" panose="020B0604020202020204" pitchFamily="34" charset="0"/>
                  </a:rPr>
                  <a:t>B</a:t>
                </a:r>
                <a:r>
                  <a:rPr lang="de-DE" sz="100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  <xdr:sp macro="" textlink="">
            <xdr:nvSpPr>
              <xdr:cNvPr id="11" name="Textfeld 10"/>
              <xdr:cNvSpPr txBox="1"/>
            </xdr:nvSpPr>
            <xdr:spPr>
              <a:xfrm>
                <a:off x="7150155" y="7211940"/>
                <a:ext cx="269820" cy="275766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de-DE" sz="1000" b="1" i="1">
                    <a:latin typeface="Arial" panose="020B0604020202020204" pitchFamily="34" charset="0"/>
                    <a:cs typeface="Arial" panose="020B0604020202020204" pitchFamily="34" charset="0"/>
                  </a:rPr>
                  <a:t>A</a:t>
                </a:r>
                <a:endParaRPr lang="de-DE" sz="1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5" name="Textfeld 4"/>
                <xdr:cNvSpPr txBox="1"/>
              </xdr:nvSpPr>
              <xdr:spPr>
                <a:xfrm>
                  <a:off x="10489606" y="8327692"/>
                  <a:ext cx="331854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𝜎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𝑃</m:t>
                            </m:r>
                          </m:sub>
                        </m:sSub>
                      </m:oMath>
                    </m:oMathPara>
                  </a14:m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5" name="Textfeld 4"/>
                <xdr:cNvSpPr txBox="1"/>
              </xdr:nvSpPr>
              <xdr:spPr>
                <a:xfrm>
                  <a:off x="10489606" y="8327692"/>
                  <a:ext cx="331854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:r>
                    <a:rPr lang="de-DE" sz="110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a:t>𝜎_𝑃</a:t>
                  </a:r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" name="Textfeld 5"/>
                <xdr:cNvSpPr txBox="1"/>
              </xdr:nvSpPr>
              <xdr:spPr>
                <a:xfrm>
                  <a:off x="5640400" y="4786559"/>
                  <a:ext cx="480020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𝜇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𝑃</m:t>
                            </m:r>
                          </m:sub>
                        </m:sSub>
                      </m:oMath>
                    </m:oMathPara>
                  </a14:m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6" name="Textfeld 5"/>
                <xdr:cNvSpPr txBox="1"/>
              </xdr:nvSpPr>
              <xdr:spPr>
                <a:xfrm>
                  <a:off x="5640400" y="4786559"/>
                  <a:ext cx="480020" cy="253999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/>
                  <a:r>
                    <a:rPr lang="de-DE" sz="110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a:t>𝜇_𝑃</a:t>
                  </a:r>
                  <a:endParaRPr lang="de-DE" sz="11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mc:Fallback>
        </mc:AlternateContent>
      </xdr:grpSp>
      <xdr:cxnSp macro="">
        <xdr:nvCxnSpPr>
          <xdr:cNvPr id="12" name="Gerade Verbindung mit Pfeil 11"/>
          <xdr:cNvCxnSpPr/>
        </xdr:nvCxnSpPr>
        <xdr:spPr>
          <a:xfrm>
            <a:off x="5257603" y="8945675"/>
            <a:ext cx="4603950" cy="0"/>
          </a:xfrm>
          <a:prstGeom prst="straightConnector1">
            <a:avLst/>
          </a:prstGeom>
          <a:ln w="1905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0.54128</cdr:x>
      <cdr:y>0.53385</cdr:y>
    </cdr:from>
    <cdr:to>
      <cdr:x>0.72088</cdr:x>
      <cdr:y>0.57728</cdr:y>
    </cdr:to>
    <cdr:sp macro="" textlink="">
      <cdr:nvSpPr>
        <cdr:cNvPr id="6" name="Textfeld 11"/>
        <cdr:cNvSpPr txBox="1"/>
      </cdr:nvSpPr>
      <cdr:spPr>
        <a:xfrm xmlns:a="http://schemas.openxmlformats.org/drawingml/2006/main">
          <a:off x="3030008" y="2268009"/>
          <a:ext cx="1005382" cy="184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Korrelation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= 1</a:t>
          </a:r>
        </a:p>
      </cdr:txBody>
    </cdr:sp>
  </cdr:relSizeAnchor>
  <cdr:relSizeAnchor xmlns:cdr="http://schemas.openxmlformats.org/drawingml/2006/chartDrawing">
    <cdr:from>
      <cdr:x>0.33898</cdr:x>
      <cdr:y>0.24488</cdr:y>
    </cdr:from>
    <cdr:to>
      <cdr:x>0.51858</cdr:x>
      <cdr:y>0.28831</cdr:y>
    </cdr:to>
    <cdr:sp macro="" textlink="">
      <cdr:nvSpPr>
        <cdr:cNvPr id="7" name="Textfeld 11"/>
        <cdr:cNvSpPr txBox="1"/>
      </cdr:nvSpPr>
      <cdr:spPr>
        <a:xfrm xmlns:a="http://schemas.openxmlformats.org/drawingml/2006/main">
          <a:off x="1897591" y="1040342"/>
          <a:ext cx="1005382" cy="184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Korrelation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= 0</a:t>
          </a:r>
        </a:p>
      </cdr:txBody>
    </cdr:sp>
  </cdr:relSizeAnchor>
  <cdr:relSizeAnchor xmlns:cdr="http://schemas.openxmlformats.org/drawingml/2006/chartDrawing">
    <cdr:from>
      <cdr:x>0.11914</cdr:x>
      <cdr:y>0.67919</cdr:y>
    </cdr:from>
    <cdr:to>
      <cdr:x>0.29874</cdr:x>
      <cdr:y>0.72262</cdr:y>
    </cdr:to>
    <cdr:sp macro="" textlink="">
      <cdr:nvSpPr>
        <cdr:cNvPr id="8" name="Textfeld 11"/>
        <cdr:cNvSpPr txBox="1"/>
      </cdr:nvSpPr>
      <cdr:spPr>
        <a:xfrm xmlns:a="http://schemas.openxmlformats.org/drawingml/2006/main">
          <a:off x="668673" y="2875522"/>
          <a:ext cx="1007968" cy="1838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Korrelation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de-DE" sz="1000" baseline="-25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= -1</a:t>
          </a:r>
        </a:p>
      </cdr:txBody>
    </cdr:sp>
  </cdr:relSizeAnchor>
  <cdr:relSizeAnchor xmlns:cdr="http://schemas.openxmlformats.org/drawingml/2006/chartDrawing">
    <cdr:from>
      <cdr:x>0.18446</cdr:x>
      <cdr:y>0.47884</cdr:y>
    </cdr:from>
    <cdr:to>
      <cdr:x>0.20842</cdr:x>
      <cdr:y>0.66544</cdr:y>
    </cdr:to>
    <cdr:cxnSp macro="">
      <cdr:nvCxnSpPr>
        <cdr:cNvPr id="9" name="Gerade Verbindung mit Pfeil 8"/>
        <cdr:cNvCxnSpPr/>
      </cdr:nvCxnSpPr>
      <cdr:spPr>
        <a:xfrm xmlns:a="http://schemas.openxmlformats.org/drawingml/2006/main" flipH="1" flipV="1">
          <a:off x="1035230" y="2027314"/>
          <a:ext cx="134472" cy="79001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0.41933</cdr:x>
      <cdr:y>0.281</cdr:y>
    </cdr:from>
    <cdr:to>
      <cdr:x>0.45555</cdr:x>
      <cdr:y>0.4166</cdr:y>
    </cdr:to>
    <cdr:cxnSp macro="">
      <cdr:nvCxnSpPr>
        <cdr:cNvPr id="10" name="Gerade Verbindung mit Pfeil 9"/>
        <cdr:cNvCxnSpPr/>
      </cdr:nvCxnSpPr>
      <cdr:spPr>
        <a:xfrm xmlns:a="http://schemas.openxmlformats.org/drawingml/2006/main">
          <a:off x="2347384" y="1193800"/>
          <a:ext cx="202736" cy="576067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0.54411</cdr:x>
      <cdr:y>0.44417</cdr:y>
    </cdr:from>
    <cdr:to>
      <cdr:x>0.60018</cdr:x>
      <cdr:y>0.51624</cdr:y>
    </cdr:to>
    <cdr:cxnSp macro="">
      <cdr:nvCxnSpPr>
        <cdr:cNvPr id="11" name="Gerade Verbindung mit Pfeil 10"/>
        <cdr:cNvCxnSpPr/>
      </cdr:nvCxnSpPr>
      <cdr:spPr>
        <a:xfrm xmlns:a="http://schemas.openxmlformats.org/drawingml/2006/main" flipH="1" flipV="1">
          <a:off x="3045885" y="1887009"/>
          <a:ext cx="313860" cy="306191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0.20842</cdr:x>
      <cdr:y>0.55692</cdr:y>
    </cdr:from>
    <cdr:to>
      <cdr:x>0.23437</cdr:x>
      <cdr:y>0.6628</cdr:y>
    </cdr:to>
    <cdr:cxnSp macro="">
      <cdr:nvCxnSpPr>
        <cdr:cNvPr id="25" name="Gerade Verbindung mit Pfeil 24"/>
        <cdr:cNvCxnSpPr/>
      </cdr:nvCxnSpPr>
      <cdr:spPr>
        <a:xfrm xmlns:a="http://schemas.openxmlformats.org/drawingml/2006/main" flipV="1">
          <a:off x="1169701" y="2357888"/>
          <a:ext cx="145676" cy="44823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F63NQUVA\L&#246;sung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65">
          <cell r="G65" t="str">
            <v>Renditeerwartungswert</v>
          </cell>
        </row>
        <row r="66">
          <cell r="F66">
            <v>5.2201532544552752E-2</v>
          </cell>
          <cell r="G66">
            <v>0.19500000000000001</v>
          </cell>
        </row>
        <row r="67">
          <cell r="F67">
            <v>8.7840765023990991E-2</v>
          </cell>
          <cell r="G67">
            <v>0.20199999999999999</v>
          </cell>
        </row>
        <row r="68">
          <cell r="F68">
            <v>0.05</v>
          </cell>
          <cell r="G68">
            <v>0.2</v>
          </cell>
        </row>
        <row r="69">
          <cell r="F69">
            <v>1.8999999999999996E-2</v>
          </cell>
          <cell r="G69">
            <v>0.19700000000000004</v>
          </cell>
        </row>
        <row r="70">
          <cell r="F70">
            <v>0.14568802284333465</v>
          </cell>
          <cell r="G70">
            <v>0.20500000000000002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8"/>
  <sheetViews>
    <sheetView showGridLines="0" topLeftCell="A4" zoomScaleNormal="100" workbookViewId="0">
      <selection activeCell="C39" sqref="C39"/>
    </sheetView>
  </sheetViews>
  <sheetFormatPr baseColWidth="10" defaultRowHeight="14.25" x14ac:dyDescent="0.2"/>
  <cols>
    <col min="1" max="1" width="12.85546875" style="1" customWidth="1"/>
    <col min="2" max="2" width="10.42578125" style="1" customWidth="1"/>
    <col min="3" max="3" width="19.85546875" style="1" customWidth="1"/>
    <col min="4" max="11" width="11.140625" style="1" customWidth="1"/>
    <col min="12" max="16384" width="11.42578125" style="1"/>
  </cols>
  <sheetData>
    <row r="5" spans="2:12" ht="32.25" customHeight="1" x14ac:dyDescent="0.2">
      <c r="E5" s="13">
        <v>1</v>
      </c>
      <c r="F5" s="13"/>
      <c r="G5" s="14">
        <v>2</v>
      </c>
      <c r="H5" s="14"/>
      <c r="I5" s="14">
        <v>3</v>
      </c>
      <c r="J5" s="14"/>
      <c r="K5" s="14">
        <v>4</v>
      </c>
    </row>
    <row r="6" spans="2:12" ht="32.25" customHeight="1" x14ac:dyDescent="0.2">
      <c r="D6" s="7" t="s">
        <v>1</v>
      </c>
      <c r="E6" s="4">
        <v>-5</v>
      </c>
      <c r="F6" s="4">
        <v>-5</v>
      </c>
      <c r="G6" s="4">
        <v>5</v>
      </c>
      <c r="H6" s="4">
        <f>G6</f>
        <v>5</v>
      </c>
      <c r="I6" s="4">
        <v>10</v>
      </c>
      <c r="J6" s="4">
        <f>I6</f>
        <v>10</v>
      </c>
      <c r="K6" s="4">
        <v>15</v>
      </c>
      <c r="L6" s="3">
        <f>K6</f>
        <v>15</v>
      </c>
    </row>
    <row r="7" spans="2:12" ht="32.25" customHeight="1" x14ac:dyDescent="0.2">
      <c r="D7" s="12" t="s">
        <v>2</v>
      </c>
      <c r="E7" s="10">
        <v>0</v>
      </c>
      <c r="F7" s="10">
        <v>0.2</v>
      </c>
      <c r="G7" s="10">
        <v>0</v>
      </c>
      <c r="H7" s="10">
        <v>0.4</v>
      </c>
      <c r="I7" s="10">
        <v>0</v>
      </c>
      <c r="J7" s="10">
        <v>0.3</v>
      </c>
      <c r="K7" s="10">
        <v>0</v>
      </c>
      <c r="L7" s="10">
        <v>0.1</v>
      </c>
    </row>
    <row r="8" spans="2:12" ht="32.25" customHeight="1" x14ac:dyDescent="0.2">
      <c r="B8" s="1" t="s">
        <v>3</v>
      </c>
      <c r="D8" s="9"/>
      <c r="E8" s="11"/>
      <c r="F8" s="11"/>
      <c r="G8" s="11"/>
      <c r="H8" s="11"/>
      <c r="I8" s="11"/>
      <c r="J8" s="11"/>
      <c r="K8" s="1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K30"/>
  <sheetViews>
    <sheetView showGridLines="0" tabSelected="1" zoomScale="80" zoomScaleNormal="80" workbookViewId="0"/>
  </sheetViews>
  <sheetFormatPr baseColWidth="10" defaultRowHeight="14.25" x14ac:dyDescent="0.2"/>
  <cols>
    <col min="1" max="4" width="11.42578125" style="1"/>
    <col min="5" max="5" width="28.140625" style="1" customWidth="1"/>
    <col min="6" max="6" width="13.28515625" style="1" bestFit="1" customWidth="1"/>
    <col min="7" max="9" width="11.42578125" style="1"/>
    <col min="10" max="10" width="11.85546875" style="1" bestFit="1" customWidth="1"/>
    <col min="11" max="16384" width="11.42578125" style="1"/>
  </cols>
  <sheetData>
    <row r="2" spans="5:11" ht="25.5" customHeight="1" x14ac:dyDescent="0.2">
      <c r="E2" s="5"/>
      <c r="I2" s="5"/>
      <c r="J2" s="5"/>
    </row>
    <row r="3" spans="5:11" ht="25.5" customHeight="1" x14ac:dyDescent="0.2">
      <c r="E3" s="22" t="s">
        <v>13</v>
      </c>
      <c r="F3" s="16" t="s">
        <v>5</v>
      </c>
      <c r="G3" s="16" t="s">
        <v>6</v>
      </c>
      <c r="H3" s="16" t="s">
        <v>15</v>
      </c>
      <c r="I3" s="2"/>
      <c r="J3" s="2"/>
    </row>
    <row r="4" spans="5:11" ht="25.5" customHeight="1" x14ac:dyDescent="0.2">
      <c r="E4" s="20" t="s">
        <v>0</v>
      </c>
      <c r="F4" s="18">
        <v>0.4</v>
      </c>
      <c r="G4" s="18">
        <v>0.4</v>
      </c>
      <c r="H4" s="18">
        <v>0.2</v>
      </c>
      <c r="I4" s="6"/>
      <c r="J4" s="6"/>
    </row>
    <row r="5" spans="5:11" ht="25.5" customHeight="1" x14ac:dyDescent="0.2">
      <c r="E5" s="23" t="s">
        <v>9</v>
      </c>
      <c r="F5" s="36" t="s">
        <v>4</v>
      </c>
      <c r="G5" s="37"/>
      <c r="H5" s="37"/>
      <c r="I5" s="16" t="s">
        <v>7</v>
      </c>
      <c r="J5" s="16" t="s">
        <v>8</v>
      </c>
      <c r="K5" s="16" t="s">
        <v>18</v>
      </c>
    </row>
    <row r="6" spans="5:11" ht="25.5" customHeight="1" x14ac:dyDescent="0.2">
      <c r="E6" s="17" t="s">
        <v>10</v>
      </c>
      <c r="F6" s="6">
        <v>14000</v>
      </c>
      <c r="G6" s="6">
        <v>16000</v>
      </c>
      <c r="H6" s="6">
        <v>20000</v>
      </c>
      <c r="I6" s="6">
        <f>$F$4*F6+$G$4*G6+$H$4*H6</f>
        <v>16000</v>
      </c>
      <c r="J6" s="6">
        <f>((((F6-I6)^2)*$F$4)+(((G6-I6)^2)*$G$4)+(((H6-I6)^2)*$H$4))^(1/2)</f>
        <v>2190.8902300206646</v>
      </c>
      <c r="K6" s="27">
        <f>J6/I6</f>
        <v>0.13693063937629155</v>
      </c>
    </row>
    <row r="7" spans="5:11" ht="25.5" customHeight="1" x14ac:dyDescent="0.2">
      <c r="E7" s="24" t="s">
        <v>11</v>
      </c>
      <c r="F7" s="6">
        <v>26000</v>
      </c>
      <c r="G7" s="6">
        <v>18000</v>
      </c>
      <c r="H7" s="6">
        <v>12000</v>
      </c>
      <c r="I7" s="6">
        <f>$F$4*F7+$G$4*G7+$H$4*H7</f>
        <v>20000</v>
      </c>
      <c r="J7" s="6">
        <f>((((F7-I7)^2)*$F$4)+(((G7-I7)^2)*$G$4)+(((H7-I7)^2)*$H$4))^(1/2)</f>
        <v>5366.5631459994956</v>
      </c>
      <c r="K7" s="27">
        <f>J7/I7</f>
        <v>0.26832815729997478</v>
      </c>
    </row>
    <row r="8" spans="5:11" ht="25.5" customHeight="1" x14ac:dyDescent="0.2">
      <c r="E8" s="25" t="s">
        <v>12</v>
      </c>
      <c r="F8" s="6">
        <v>12000</v>
      </c>
      <c r="G8" s="6">
        <v>8000</v>
      </c>
      <c r="H8" s="6">
        <v>10000</v>
      </c>
      <c r="I8" s="6">
        <f>$F$4*F8+$G$4*G8+$H$4*H8</f>
        <v>10000</v>
      </c>
      <c r="J8" s="6">
        <f>((((F8-I8)^2)*$F$4)+(((G8-I8)^2)*$G$4)+(((H8-I8)^2)*$H$4))^(1/2)</f>
        <v>1788.8543819998317</v>
      </c>
      <c r="K8" s="28">
        <f>J8/I8</f>
        <v>0.17888543819998318</v>
      </c>
    </row>
    <row r="9" spans="5:11" ht="25.5" customHeight="1" x14ac:dyDescent="0.2">
      <c r="E9" s="26" t="s">
        <v>16</v>
      </c>
      <c r="F9" s="8">
        <f>SUM(F6:F8)</f>
        <v>52000</v>
      </c>
      <c r="G9" s="8">
        <f>SUM(G6:G8)</f>
        <v>42000</v>
      </c>
      <c r="H9" s="8">
        <f>SUM(H6:H8)</f>
        <v>42000</v>
      </c>
      <c r="I9" s="8">
        <f>$F$4*F9+$G$4*G9+$H$4*H9</f>
        <v>46000</v>
      </c>
      <c r="J9" s="8">
        <f>((((F9-I9)^2)*$F$4)+(((G9-I9)^2)*$G$4)+(((H9-I9)^2)*$H$4))^(1/2)</f>
        <v>4898.9794855663558</v>
      </c>
      <c r="K9" s="27">
        <f>J9/I9</f>
        <v>0.10649955403405122</v>
      </c>
    </row>
    <row r="10" spans="5:11" ht="25.5" customHeight="1" x14ac:dyDescent="0.2">
      <c r="E10" s="24"/>
      <c r="F10" s="6"/>
      <c r="G10" s="6"/>
      <c r="H10" s="6"/>
      <c r="I10" s="6"/>
      <c r="J10" s="6"/>
    </row>
    <row r="11" spans="5:11" ht="25.5" customHeight="1" x14ac:dyDescent="0.2"/>
    <row r="12" spans="5:11" ht="25.5" customHeight="1" x14ac:dyDescent="0.2">
      <c r="E12" s="22" t="s">
        <v>13</v>
      </c>
      <c r="F12" s="16" t="s">
        <v>5</v>
      </c>
      <c r="G12" s="16" t="s">
        <v>6</v>
      </c>
      <c r="H12" s="16" t="s">
        <v>15</v>
      </c>
      <c r="I12" s="2"/>
      <c r="J12" s="2"/>
    </row>
    <row r="13" spans="5:11" ht="25.5" customHeight="1" x14ac:dyDescent="0.2">
      <c r="E13" s="20" t="s">
        <v>0</v>
      </c>
      <c r="F13" s="18">
        <v>0.4</v>
      </c>
      <c r="G13" s="18">
        <v>0.4</v>
      </c>
      <c r="H13" s="18">
        <v>0.2</v>
      </c>
      <c r="I13" s="6"/>
      <c r="J13" s="6"/>
    </row>
    <row r="14" spans="5:11" ht="25.5" customHeight="1" x14ac:dyDescent="0.2">
      <c r="E14" s="23" t="s">
        <v>9</v>
      </c>
      <c r="F14" s="36" t="s">
        <v>4</v>
      </c>
      <c r="G14" s="37"/>
      <c r="H14" s="37"/>
      <c r="I14" s="16" t="s">
        <v>7</v>
      </c>
      <c r="J14" s="16" t="s">
        <v>8</v>
      </c>
      <c r="K14" s="16" t="s">
        <v>18</v>
      </c>
    </row>
    <row r="15" spans="5:11" ht="25.5" customHeight="1" x14ac:dyDescent="0.2">
      <c r="E15" s="17" t="s">
        <v>14</v>
      </c>
      <c r="F15" s="6">
        <v>6000</v>
      </c>
      <c r="G15" s="6">
        <v>15000</v>
      </c>
      <c r="H15" s="6">
        <v>18000</v>
      </c>
      <c r="I15" s="6">
        <f>$F$4*F15+$G$4*G15+$H$4*H15</f>
        <v>12000</v>
      </c>
      <c r="J15" s="6">
        <f>((((F15-I15)^2)*$F$4)+(((G15-I15)^2)*$G$4)+(((H15-I15)^2)*$H$4))^(1/2)</f>
        <v>5019.9601592044537</v>
      </c>
      <c r="K15" s="27">
        <f>J15/I15</f>
        <v>0.41833001326703778</v>
      </c>
    </row>
    <row r="16" spans="5:11" ht="25.5" customHeight="1" x14ac:dyDescent="0.2">
      <c r="E16" s="17"/>
      <c r="F16" s="6"/>
      <c r="G16" s="6"/>
      <c r="H16" s="6"/>
      <c r="I16" s="6"/>
      <c r="J16" s="6"/>
    </row>
    <row r="17" spans="5:11" ht="25.5" customHeight="1" x14ac:dyDescent="0.2"/>
    <row r="18" spans="5:11" ht="25.5" customHeight="1" x14ac:dyDescent="0.2"/>
    <row r="19" spans="5:11" ht="25.5" customHeight="1" x14ac:dyDescent="0.2">
      <c r="E19" s="22" t="s">
        <v>13</v>
      </c>
      <c r="F19" s="16" t="s">
        <v>5</v>
      </c>
      <c r="G19" s="16" t="s">
        <v>6</v>
      </c>
      <c r="H19" s="16" t="s">
        <v>15</v>
      </c>
      <c r="I19" s="2"/>
      <c r="J19" s="2"/>
    </row>
    <row r="20" spans="5:11" ht="25.5" customHeight="1" x14ac:dyDescent="0.2">
      <c r="E20" s="20" t="s">
        <v>0</v>
      </c>
      <c r="F20" s="18">
        <v>0.4</v>
      </c>
      <c r="G20" s="18">
        <v>0.4</v>
      </c>
      <c r="H20" s="18">
        <v>0.2</v>
      </c>
      <c r="I20" s="6"/>
      <c r="J20" s="6"/>
    </row>
    <row r="21" spans="5:11" ht="25.5" customHeight="1" x14ac:dyDescent="0.2">
      <c r="E21" s="23" t="s">
        <v>9</v>
      </c>
      <c r="F21" s="36" t="s">
        <v>4</v>
      </c>
      <c r="G21" s="37"/>
      <c r="H21" s="37"/>
      <c r="I21" s="16" t="s">
        <v>7</v>
      </c>
      <c r="J21" s="16" t="s">
        <v>8</v>
      </c>
      <c r="K21" s="16" t="s">
        <v>18</v>
      </c>
    </row>
    <row r="22" spans="5:11" ht="25.5" customHeight="1" x14ac:dyDescent="0.2">
      <c r="E22" s="24" t="s">
        <v>16</v>
      </c>
      <c r="F22" s="6">
        <f>F9</f>
        <v>52000</v>
      </c>
      <c r="G22" s="6">
        <f>G9</f>
        <v>42000</v>
      </c>
      <c r="H22" s="6">
        <f>H9</f>
        <v>42000</v>
      </c>
      <c r="I22" s="6">
        <f>$F$4*F22+$G$4*G22+$H$4*H22</f>
        <v>46000</v>
      </c>
      <c r="J22" s="6">
        <f>((((F22-I22)^2)*$F$4)+(((G22-I22)^2)*$G$4)+(((H22-I22)^2)*$H$4))^(1/2)</f>
        <v>4898.9794855663558</v>
      </c>
      <c r="K22" s="27">
        <f>J22/I22</f>
        <v>0.10649955403405122</v>
      </c>
    </row>
    <row r="23" spans="5:11" ht="25.5" customHeight="1" x14ac:dyDescent="0.2">
      <c r="E23" s="29" t="s">
        <v>14</v>
      </c>
      <c r="F23" s="4">
        <f>F15</f>
        <v>6000</v>
      </c>
      <c r="G23" s="4">
        <f>G15</f>
        <v>15000</v>
      </c>
      <c r="H23" s="4">
        <f>H15</f>
        <v>18000</v>
      </c>
      <c r="I23" s="4">
        <f>$F$4*F23+$G$4*G23+$H$4*H23</f>
        <v>12000</v>
      </c>
      <c r="J23" s="4">
        <f>((((F23-I23)^2)*$F$4)+(((G23-I23)^2)*$G$4)+(((H23-I23)^2)*$H$4))^(1/2)</f>
        <v>5019.9601592044537</v>
      </c>
      <c r="K23" s="28">
        <f>J23/I23</f>
        <v>0.41833001326703778</v>
      </c>
    </row>
    <row r="24" spans="5:11" ht="25.5" customHeight="1" x14ac:dyDescent="0.2">
      <c r="E24" s="17" t="s">
        <v>17</v>
      </c>
      <c r="F24" s="6">
        <f>F23+F22</f>
        <v>58000</v>
      </c>
      <c r="G24" s="6">
        <f>G23+G22</f>
        <v>57000</v>
      </c>
      <c r="H24" s="6">
        <f>H23+H22</f>
        <v>60000</v>
      </c>
      <c r="I24" s="6">
        <f>$F$4*F24+$G$4*G24+$H$4*H24</f>
        <v>58000</v>
      </c>
      <c r="J24" s="6">
        <f>((((F24-I24)^2)*$F$4)+(((G24-I24)^2)*$G$4)+(((H24-I24)^2)*$H$4))^(1/2)</f>
        <v>1095.4451150103323</v>
      </c>
      <c r="K24" s="27">
        <f>J24/I24</f>
        <v>1.8886984741557453E-2</v>
      </c>
    </row>
    <row r="25" spans="5:11" ht="25.5" customHeight="1" x14ac:dyDescent="0.2"/>
    <row r="26" spans="5:11" ht="25.5" customHeight="1" x14ac:dyDescent="0.2"/>
    <row r="27" spans="5:11" ht="25.5" customHeight="1" x14ac:dyDescent="0.2"/>
    <row r="28" spans="5:11" ht="25.5" customHeight="1" x14ac:dyDescent="0.2"/>
    <row r="29" spans="5:11" ht="25.5" customHeight="1" x14ac:dyDescent="0.2"/>
    <row r="30" spans="5:11" ht="25.5" customHeight="1" x14ac:dyDescent="0.2"/>
  </sheetData>
  <mergeCells count="3">
    <mergeCell ref="F5:H5"/>
    <mergeCell ref="F21:H21"/>
    <mergeCell ref="F14:H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6"/>
  <sheetViews>
    <sheetView showGridLines="0" zoomScale="80" zoomScaleNormal="80" workbookViewId="0"/>
  </sheetViews>
  <sheetFormatPr baseColWidth="10" defaultRowHeight="14.25" x14ac:dyDescent="0.2"/>
  <cols>
    <col min="1" max="4" width="11.42578125" style="1"/>
    <col min="5" max="5" width="28.140625" style="1" customWidth="1"/>
    <col min="6" max="7" width="24.28515625" style="1" customWidth="1"/>
    <col min="8" max="16384" width="11.42578125" style="1"/>
  </cols>
  <sheetData>
    <row r="2" spans="5:7" ht="25.5" customHeight="1" x14ac:dyDescent="0.2">
      <c r="E2" s="5"/>
      <c r="F2" s="19" t="s">
        <v>21</v>
      </c>
      <c r="G2" s="21" t="s">
        <v>22</v>
      </c>
    </row>
    <row r="3" spans="5:7" ht="25.5" customHeight="1" x14ac:dyDescent="0.2">
      <c r="E3" s="23" t="s">
        <v>9</v>
      </c>
      <c r="F3" s="16" t="s">
        <v>7</v>
      </c>
      <c r="G3" s="16" t="s">
        <v>8</v>
      </c>
    </row>
    <row r="4" spans="5:7" ht="25.5" customHeight="1" x14ac:dyDescent="0.2">
      <c r="E4" s="26" t="s">
        <v>19</v>
      </c>
      <c r="F4" s="15">
        <v>0.05</v>
      </c>
      <c r="G4" s="2">
        <v>0.03</v>
      </c>
    </row>
    <row r="5" spans="5:7" ht="25.5" customHeight="1" x14ac:dyDescent="0.2">
      <c r="E5" s="24" t="s">
        <v>20</v>
      </c>
      <c r="F5" s="15">
        <v>0.1</v>
      </c>
      <c r="G5" s="2">
        <v>0.09</v>
      </c>
    </row>
    <row r="6" spans="5:7" ht="25.5" customHeight="1" x14ac:dyDescent="0.2">
      <c r="G6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3"/>
  <sheetViews>
    <sheetView showGridLines="0" zoomScale="80" zoomScaleNormal="80" workbookViewId="0"/>
  </sheetViews>
  <sheetFormatPr baseColWidth="10" defaultRowHeight="14.25" x14ac:dyDescent="0.2"/>
  <cols>
    <col min="1" max="3" width="11.42578125" style="1"/>
    <col min="4" max="5" width="10" style="1" customWidth="1"/>
    <col min="6" max="9" width="8.28515625" style="1" customWidth="1"/>
    <col min="10" max="10" width="10" style="1" customWidth="1"/>
    <col min="11" max="11" width="15.28515625" style="1" bestFit="1" customWidth="1"/>
    <col min="12" max="14" width="15.42578125" style="1" customWidth="1"/>
    <col min="15" max="16384" width="11.42578125" style="1"/>
  </cols>
  <sheetData>
    <row r="1" spans="4:14" ht="17.25" x14ac:dyDescent="0.2">
      <c r="K1" s="16" t="s">
        <v>25</v>
      </c>
      <c r="L1" s="16" t="s">
        <v>25</v>
      </c>
      <c r="M1" s="16" t="s">
        <v>25</v>
      </c>
      <c r="N1" s="16" t="s">
        <v>25</v>
      </c>
    </row>
    <row r="2" spans="4:14" ht="25.5" customHeight="1" x14ac:dyDescent="0.2">
      <c r="E2" s="5"/>
      <c r="F2" s="19"/>
      <c r="G2" s="21"/>
      <c r="H2" s="19"/>
      <c r="I2" s="21"/>
      <c r="J2" s="19"/>
      <c r="K2" s="30">
        <v>1</v>
      </c>
      <c r="L2" s="30">
        <v>0</v>
      </c>
      <c r="M2" s="30">
        <v>0.5</v>
      </c>
      <c r="N2" s="30">
        <v>-1</v>
      </c>
    </row>
    <row r="3" spans="4:14" ht="25.5" customHeight="1" x14ac:dyDescent="0.2">
      <c r="D3" s="16" t="s">
        <v>23</v>
      </c>
      <c r="E3" s="16" t="s">
        <v>24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16" t="s">
        <v>31</v>
      </c>
      <c r="L3" s="16" t="s">
        <v>32</v>
      </c>
      <c r="M3" s="16" t="s">
        <v>33</v>
      </c>
      <c r="N3" s="16" t="s">
        <v>34</v>
      </c>
    </row>
    <row r="4" spans="4:14" x14ac:dyDescent="0.2">
      <c r="D4" s="30">
        <v>0</v>
      </c>
      <c r="E4" s="30">
        <f>1-D4</f>
        <v>1</v>
      </c>
      <c r="F4" s="15">
        <v>0.05</v>
      </c>
      <c r="G4" s="2">
        <v>0.03</v>
      </c>
      <c r="H4" s="15">
        <v>0.1</v>
      </c>
      <c r="I4" s="2">
        <v>0.09</v>
      </c>
      <c r="J4" s="31">
        <f t="shared" ref="J4:J24" si="0">(D4*F4)+(E4*H4)</f>
        <v>0.1</v>
      </c>
      <c r="K4" s="32">
        <f>(((D4^2)*(G4^2))+((E4^2)*(I4^2))+(2*D4*E4*$K$2*G4*I4))^(1/2)</f>
        <v>0.09</v>
      </c>
      <c r="L4" s="32">
        <f>(((D4^2)*(G4^2))+((E4^2)*(I4^2))+(2*D4*E4*$L$2*G4*I4))^(1/2)</f>
        <v>0.09</v>
      </c>
      <c r="M4" s="32">
        <f>(((D4^2)*(G4^2))+((E4^2)*(I4^2))+(2*D4*E4*$M$2*G4*I4))^(1/2)</f>
        <v>0.09</v>
      </c>
      <c r="N4" s="32">
        <f>(((D4^2)*(G4^2))+((E4^2)*(I4^2))+(2*D4*E4*$N$2*G4*I4))^(1/2)</f>
        <v>0.09</v>
      </c>
    </row>
    <row r="5" spans="4:14" x14ac:dyDescent="0.2">
      <c r="D5" s="30">
        <v>0.05</v>
      </c>
      <c r="E5" s="30">
        <f t="shared" ref="E5:E24" si="1">1-D5</f>
        <v>0.95</v>
      </c>
      <c r="F5" s="15">
        <v>0.05</v>
      </c>
      <c r="G5" s="2">
        <v>0.03</v>
      </c>
      <c r="H5" s="15">
        <v>0.1</v>
      </c>
      <c r="I5" s="2">
        <v>0.09</v>
      </c>
      <c r="J5" s="31">
        <f t="shared" si="0"/>
        <v>9.7500000000000003E-2</v>
      </c>
      <c r="K5" s="32">
        <f t="shared" ref="K5:K24" si="2">(((D5^2)*(G5^2))+((E5^2)*(I5^2))+(2*D5*E5*$K$2*G5*I5))^(1/2)</f>
        <v>8.6999999999999994E-2</v>
      </c>
      <c r="L5" s="32">
        <f t="shared" ref="L5:L24" si="3">(((D5^2)*(G5^2))+((E5^2)*(I5^2))+(2*D5*E5*$L$2*G5*I5))^(1/2)</f>
        <v>8.551315688243534E-2</v>
      </c>
      <c r="M5" s="32">
        <f t="shared" ref="M5:M24" si="4">(((D5^2)*(G5^2))+((E5^2)*(I5^2))+(2*D5*E5*$M$2*G5*I5))^(1/2)</f>
        <v>8.6259782053979231E-2</v>
      </c>
      <c r="N5" s="32">
        <f t="shared" ref="N5:N24" si="5">(((D5^2)*(G5^2))+((E5^2)*(I5^2))+(2*D5*E5*$N$2*G5*I5))^(1/2)</f>
        <v>8.3999999999999991E-2</v>
      </c>
    </row>
    <row r="6" spans="4:14" x14ac:dyDescent="0.2">
      <c r="D6" s="30">
        <v>0.1</v>
      </c>
      <c r="E6" s="30">
        <f t="shared" si="1"/>
        <v>0.9</v>
      </c>
      <c r="F6" s="15">
        <v>0.05</v>
      </c>
      <c r="G6" s="2">
        <v>0.03</v>
      </c>
      <c r="H6" s="15">
        <v>0.1</v>
      </c>
      <c r="I6" s="2">
        <v>0.09</v>
      </c>
      <c r="J6" s="31">
        <f t="shared" si="0"/>
        <v>9.5000000000000015E-2</v>
      </c>
      <c r="K6" s="32">
        <f t="shared" si="2"/>
        <v>8.4000000000000005E-2</v>
      </c>
      <c r="L6" s="32">
        <f t="shared" si="3"/>
        <v>8.1055536516637772E-2</v>
      </c>
      <c r="M6" s="32">
        <f t="shared" si="4"/>
        <v>8.2540898953185629E-2</v>
      </c>
      <c r="N6" s="32">
        <f t="shared" si="5"/>
        <v>7.8E-2</v>
      </c>
    </row>
    <row r="7" spans="4:14" x14ac:dyDescent="0.2">
      <c r="D7" s="30">
        <v>0.15</v>
      </c>
      <c r="E7" s="30">
        <f t="shared" si="1"/>
        <v>0.85</v>
      </c>
      <c r="F7" s="15">
        <v>0.05</v>
      </c>
      <c r="G7" s="2">
        <v>0.03</v>
      </c>
      <c r="H7" s="15">
        <v>0.1</v>
      </c>
      <c r="I7" s="2">
        <v>0.09</v>
      </c>
      <c r="J7" s="31">
        <f t="shared" si="0"/>
        <v>9.2499999999999999E-2</v>
      </c>
      <c r="K7" s="32">
        <f t="shared" si="2"/>
        <v>8.0999999999999989E-2</v>
      </c>
      <c r="L7" s="32">
        <f t="shared" si="3"/>
        <v>7.6632238646668807E-2</v>
      </c>
      <c r="M7" s="32">
        <f t="shared" si="4"/>
        <v>7.8846369605708538E-2</v>
      </c>
      <c r="N7" s="32">
        <f t="shared" si="5"/>
        <v>7.1999999999999995E-2</v>
      </c>
    </row>
    <row r="8" spans="4:14" x14ac:dyDescent="0.2">
      <c r="D8" s="30">
        <v>0.2</v>
      </c>
      <c r="E8" s="30">
        <f t="shared" si="1"/>
        <v>0.8</v>
      </c>
      <c r="F8" s="15">
        <v>0.05</v>
      </c>
      <c r="G8" s="2">
        <v>0.03</v>
      </c>
      <c r="H8" s="15">
        <v>0.1</v>
      </c>
      <c r="I8" s="2">
        <v>0.09</v>
      </c>
      <c r="J8" s="31">
        <f t="shared" si="0"/>
        <v>9.0000000000000024E-2</v>
      </c>
      <c r="K8" s="32">
        <f t="shared" si="2"/>
        <v>7.8E-2</v>
      </c>
      <c r="L8" s="32">
        <f t="shared" si="3"/>
        <v>7.2249567472753781E-2</v>
      </c>
      <c r="M8" s="32">
        <f t="shared" si="4"/>
        <v>7.5179784516850007E-2</v>
      </c>
      <c r="N8" s="32">
        <f t="shared" si="5"/>
        <v>6.6000000000000003E-2</v>
      </c>
    </row>
    <row r="9" spans="4:14" x14ac:dyDescent="0.2">
      <c r="D9" s="30">
        <v>0.25</v>
      </c>
      <c r="E9" s="30">
        <f t="shared" si="1"/>
        <v>0.75</v>
      </c>
      <c r="F9" s="15">
        <v>0.05</v>
      </c>
      <c r="G9" s="2">
        <v>0.03</v>
      </c>
      <c r="H9" s="15">
        <v>0.1</v>
      </c>
      <c r="I9" s="2">
        <v>0.09</v>
      </c>
      <c r="J9" s="31">
        <f t="shared" si="0"/>
        <v>8.7500000000000008E-2</v>
      </c>
      <c r="K9" s="32">
        <f t="shared" si="2"/>
        <v>7.4999999999999997E-2</v>
      </c>
      <c r="L9" s="32">
        <f t="shared" si="3"/>
        <v>6.7915388536030616E-2</v>
      </c>
      <c r="M9" s="32">
        <f t="shared" si="4"/>
        <v>7.1545440106270924E-2</v>
      </c>
      <c r="N9" s="32">
        <f t="shared" si="5"/>
        <v>0.06</v>
      </c>
    </row>
    <row r="10" spans="4:14" x14ac:dyDescent="0.2">
      <c r="D10" s="30">
        <v>0.3</v>
      </c>
      <c r="E10" s="30">
        <f t="shared" si="1"/>
        <v>0.7</v>
      </c>
      <c r="F10" s="15">
        <v>0.05</v>
      </c>
      <c r="G10" s="2">
        <v>0.03</v>
      </c>
      <c r="H10" s="15">
        <v>0.1</v>
      </c>
      <c r="I10" s="2">
        <v>0.09</v>
      </c>
      <c r="J10" s="31">
        <f t="shared" si="0"/>
        <v>8.4999999999999992E-2</v>
      </c>
      <c r="K10" s="32">
        <f t="shared" si="2"/>
        <v>7.1999999999999995E-2</v>
      </c>
      <c r="L10" s="32">
        <f t="shared" si="3"/>
        <v>6.3639610306789274E-2</v>
      </c>
      <c r="M10" s="32">
        <f t="shared" si="4"/>
        <v>6.7948509917436742E-2</v>
      </c>
      <c r="N10" s="32">
        <f t="shared" si="5"/>
        <v>5.3999999999999999E-2</v>
      </c>
    </row>
    <row r="11" spans="4:14" x14ac:dyDescent="0.2">
      <c r="D11" s="30">
        <v>0.35</v>
      </c>
      <c r="E11" s="30">
        <f t="shared" si="1"/>
        <v>0.65</v>
      </c>
      <c r="F11" s="15">
        <v>0.05</v>
      </c>
      <c r="G11" s="2">
        <v>0.03</v>
      </c>
      <c r="H11" s="15">
        <v>0.1</v>
      </c>
      <c r="I11" s="2">
        <v>0.09</v>
      </c>
      <c r="J11" s="31">
        <f t="shared" si="0"/>
        <v>8.2500000000000004E-2</v>
      </c>
      <c r="K11" s="32">
        <f t="shared" si="2"/>
        <v>6.8999999999999992E-2</v>
      </c>
      <c r="L11" s="32">
        <f t="shared" si="3"/>
        <v>5.9434838268476849E-2</v>
      </c>
      <c r="M11" s="32">
        <f t="shared" si="4"/>
        <v>6.4395263800997041E-2</v>
      </c>
      <c r="N11" s="32">
        <f t="shared" si="5"/>
        <v>4.8000000000000008E-2</v>
      </c>
    </row>
    <row r="12" spans="4:14" x14ac:dyDescent="0.2">
      <c r="D12" s="30">
        <v>0.4</v>
      </c>
      <c r="E12" s="30">
        <f t="shared" si="1"/>
        <v>0.6</v>
      </c>
      <c r="F12" s="15">
        <v>0.05</v>
      </c>
      <c r="G12" s="2">
        <v>0.03</v>
      </c>
      <c r="H12" s="15">
        <v>0.1</v>
      </c>
      <c r="I12" s="2">
        <v>0.09</v>
      </c>
      <c r="J12" s="31">
        <f t="shared" si="0"/>
        <v>0.08</v>
      </c>
      <c r="K12" s="32">
        <f t="shared" si="2"/>
        <v>6.6000000000000003E-2</v>
      </c>
      <c r="L12" s="32">
        <f t="shared" si="3"/>
        <v>5.5317266743757323E-2</v>
      </c>
      <c r="M12" s="32">
        <f t="shared" si="4"/>
        <v>6.0893349390553311E-2</v>
      </c>
      <c r="N12" s="32">
        <f t="shared" si="5"/>
        <v>4.2000000000000003E-2</v>
      </c>
    </row>
    <row r="13" spans="4:14" x14ac:dyDescent="0.2">
      <c r="D13" s="30">
        <v>0.45</v>
      </c>
      <c r="E13" s="30">
        <f t="shared" si="1"/>
        <v>0.55000000000000004</v>
      </c>
      <c r="F13" s="15">
        <v>0.05</v>
      </c>
      <c r="G13" s="2">
        <v>0.03</v>
      </c>
      <c r="H13" s="15">
        <v>0.1</v>
      </c>
      <c r="I13" s="2">
        <v>0.09</v>
      </c>
      <c r="J13" s="31">
        <f t="shared" si="0"/>
        <v>7.7500000000000013E-2</v>
      </c>
      <c r="K13" s="32">
        <f t="shared" si="2"/>
        <v>6.3E-2</v>
      </c>
      <c r="L13" s="32">
        <f t="shared" si="3"/>
        <v>5.1307894129461212E-2</v>
      </c>
      <c r="M13" s="32">
        <f t="shared" si="4"/>
        <v>5.7452154006616671E-2</v>
      </c>
      <c r="N13" s="32">
        <f t="shared" si="5"/>
        <v>3.6000000000000004E-2</v>
      </c>
    </row>
    <row r="14" spans="4:14" x14ac:dyDescent="0.2">
      <c r="D14" s="30">
        <v>0.5</v>
      </c>
      <c r="E14" s="30">
        <f t="shared" si="1"/>
        <v>0.5</v>
      </c>
      <c r="F14" s="15">
        <v>0.05</v>
      </c>
      <c r="G14" s="2">
        <v>0.03</v>
      </c>
      <c r="H14" s="15">
        <v>0.1</v>
      </c>
      <c r="I14" s="2">
        <v>0.09</v>
      </c>
      <c r="J14" s="31">
        <f t="shared" si="0"/>
        <v>7.5000000000000011E-2</v>
      </c>
      <c r="K14" s="32">
        <f t="shared" si="2"/>
        <v>0.06</v>
      </c>
      <c r="L14" s="32">
        <f t="shared" si="3"/>
        <v>4.7434164902525687E-2</v>
      </c>
      <c r="M14" s="32">
        <f t="shared" si="4"/>
        <v>5.4083269131959835E-2</v>
      </c>
      <c r="N14" s="32">
        <f t="shared" si="5"/>
        <v>0.03</v>
      </c>
    </row>
    <row r="15" spans="4:14" x14ac:dyDescent="0.2">
      <c r="D15" s="30">
        <v>0.55000000000000004</v>
      </c>
      <c r="E15" s="30">
        <f t="shared" si="1"/>
        <v>0.44999999999999996</v>
      </c>
      <c r="F15" s="15">
        <v>0.05</v>
      </c>
      <c r="G15" s="2">
        <v>0.03</v>
      </c>
      <c r="H15" s="15">
        <v>0.1</v>
      </c>
      <c r="I15" s="2">
        <v>0.09</v>
      </c>
      <c r="J15" s="31">
        <f t="shared" si="0"/>
        <v>7.2500000000000009E-2</v>
      </c>
      <c r="K15" s="32">
        <f t="shared" si="2"/>
        <v>5.6999999999999995E-2</v>
      </c>
      <c r="L15" s="32">
        <f t="shared" si="3"/>
        <v>4.3732139211339748E-2</v>
      </c>
      <c r="M15" s="32">
        <f t="shared" si="4"/>
        <v>5.0801082665628293E-2</v>
      </c>
      <c r="N15" s="32">
        <f t="shared" si="5"/>
        <v>2.3999999999999997E-2</v>
      </c>
    </row>
    <row r="16" spans="4:14" x14ac:dyDescent="0.2">
      <c r="D16" s="30">
        <v>0.6</v>
      </c>
      <c r="E16" s="30">
        <f t="shared" si="1"/>
        <v>0.4</v>
      </c>
      <c r="F16" s="15">
        <v>0.05</v>
      </c>
      <c r="G16" s="2">
        <v>0.03</v>
      </c>
      <c r="H16" s="15">
        <v>0.1</v>
      </c>
      <c r="I16" s="2">
        <v>0.09</v>
      </c>
      <c r="J16" s="31">
        <f t="shared" si="0"/>
        <v>7.0000000000000007E-2</v>
      </c>
      <c r="K16" s="32">
        <f t="shared" si="2"/>
        <v>5.3999999999999999E-2</v>
      </c>
      <c r="L16" s="32">
        <f t="shared" si="3"/>
        <v>4.024922359499622E-2</v>
      </c>
      <c r="M16" s="32">
        <f t="shared" si="4"/>
        <v>4.762352359916263E-2</v>
      </c>
      <c r="N16" s="32">
        <f t="shared" si="5"/>
        <v>1.8000000000000013E-2</v>
      </c>
    </row>
    <row r="17" spans="4:18" x14ac:dyDescent="0.2">
      <c r="D17" s="30">
        <v>0.65</v>
      </c>
      <c r="E17" s="30">
        <f t="shared" si="1"/>
        <v>0.35</v>
      </c>
      <c r="F17" s="15">
        <v>0.05</v>
      </c>
      <c r="G17" s="2">
        <v>0.03</v>
      </c>
      <c r="H17" s="15">
        <v>0.1</v>
      </c>
      <c r="I17" s="2">
        <v>0.09</v>
      </c>
      <c r="J17" s="31">
        <f t="shared" si="0"/>
        <v>6.7500000000000004E-2</v>
      </c>
      <c r="K17" s="32">
        <f t="shared" si="2"/>
        <v>5.0999999999999997E-2</v>
      </c>
      <c r="L17" s="32">
        <f t="shared" si="3"/>
        <v>3.7047267105685407E-2</v>
      </c>
      <c r="M17" s="32">
        <f t="shared" si="4"/>
        <v>4.4572973874310876E-2</v>
      </c>
      <c r="N17" s="32">
        <f t="shared" si="5"/>
        <v>1.2000000000000011E-2</v>
      </c>
    </row>
    <row r="18" spans="4:18" x14ac:dyDescent="0.2">
      <c r="D18" s="30">
        <v>0.7</v>
      </c>
      <c r="E18" s="30">
        <f t="shared" si="1"/>
        <v>0.30000000000000004</v>
      </c>
      <c r="F18" s="15">
        <v>0.05</v>
      </c>
      <c r="G18" s="2">
        <v>0.03</v>
      </c>
      <c r="H18" s="15">
        <v>0.1</v>
      </c>
      <c r="I18" s="2">
        <v>0.09</v>
      </c>
      <c r="J18" s="31">
        <f t="shared" si="0"/>
        <v>6.5000000000000002E-2</v>
      </c>
      <c r="K18" s="32">
        <f t="shared" si="2"/>
        <v>4.8000000000000001E-2</v>
      </c>
      <c r="L18" s="32">
        <f t="shared" si="3"/>
        <v>3.4205262752974142E-2</v>
      </c>
      <c r="M18" s="32">
        <f t="shared" si="4"/>
        <v>4.1677331968349413E-2</v>
      </c>
      <c r="N18" s="32">
        <f t="shared" si="5"/>
        <v>6.000000000000001E-3</v>
      </c>
    </row>
    <row r="19" spans="4:18" x14ac:dyDescent="0.2">
      <c r="D19" s="30">
        <v>0.75</v>
      </c>
      <c r="E19" s="30">
        <f t="shared" si="1"/>
        <v>0.25</v>
      </c>
      <c r="F19" s="15">
        <v>0.05</v>
      </c>
      <c r="G19" s="2">
        <v>0.03</v>
      </c>
      <c r="H19" s="15">
        <v>0.1</v>
      </c>
      <c r="I19" s="2">
        <v>0.09</v>
      </c>
      <c r="J19" s="31">
        <f t="shared" si="0"/>
        <v>6.25E-2</v>
      </c>
      <c r="K19" s="32">
        <f t="shared" si="2"/>
        <v>4.4999999999999998E-2</v>
      </c>
      <c r="L19" s="32">
        <f t="shared" si="3"/>
        <v>3.1819805153394637E-2</v>
      </c>
      <c r="M19" s="32">
        <f t="shared" si="4"/>
        <v>3.8971143170299739E-2</v>
      </c>
      <c r="N19" s="32">
        <f t="shared" si="5"/>
        <v>0</v>
      </c>
    </row>
    <row r="20" spans="4:18" x14ac:dyDescent="0.2">
      <c r="D20" s="30">
        <v>0.8</v>
      </c>
      <c r="E20" s="30">
        <f t="shared" si="1"/>
        <v>0.19999999999999996</v>
      </c>
      <c r="F20" s="15">
        <v>0.05</v>
      </c>
      <c r="G20" s="2">
        <v>0.03</v>
      </c>
      <c r="H20" s="15">
        <v>0.1</v>
      </c>
      <c r="I20" s="2">
        <v>0.09</v>
      </c>
      <c r="J20" s="31">
        <f t="shared" si="0"/>
        <v>6.0000000000000005E-2</v>
      </c>
      <c r="K20" s="32">
        <f t="shared" si="2"/>
        <v>4.1999999999999996E-2</v>
      </c>
      <c r="L20" s="32">
        <f t="shared" si="3"/>
        <v>0.03</v>
      </c>
      <c r="M20" s="32">
        <f t="shared" si="4"/>
        <v>3.6496575181789316E-2</v>
      </c>
      <c r="N20" s="32">
        <f t="shared" si="5"/>
        <v>6.0000000000000183E-3</v>
      </c>
    </row>
    <row r="21" spans="4:18" x14ac:dyDescent="0.2">
      <c r="D21" s="30">
        <v>0.85</v>
      </c>
      <c r="E21" s="30">
        <f t="shared" si="1"/>
        <v>0.15000000000000002</v>
      </c>
      <c r="F21" s="15">
        <v>0.05</v>
      </c>
      <c r="G21" s="2">
        <v>0.03</v>
      </c>
      <c r="H21" s="15">
        <v>0.1</v>
      </c>
      <c r="I21" s="2">
        <v>0.09</v>
      </c>
      <c r="J21" s="31">
        <f t="shared" si="0"/>
        <v>5.7500000000000009E-2</v>
      </c>
      <c r="K21" s="32">
        <f t="shared" si="2"/>
        <v>3.9E-2</v>
      </c>
      <c r="L21" s="32">
        <f t="shared" si="3"/>
        <v>2.8853076092507014E-2</v>
      </c>
      <c r="M21" s="32">
        <f t="shared" si="4"/>
        <v>3.4303789878087812E-2</v>
      </c>
      <c r="N21" s="32">
        <f t="shared" si="5"/>
        <v>1.1999999999999997E-2</v>
      </c>
    </row>
    <row r="22" spans="4:18" x14ac:dyDescent="0.2">
      <c r="D22" s="30">
        <v>0.9</v>
      </c>
      <c r="E22" s="30">
        <f t="shared" si="1"/>
        <v>9.9999999999999978E-2</v>
      </c>
      <c r="F22" s="15">
        <v>0.05</v>
      </c>
      <c r="G22" s="2">
        <v>0.03</v>
      </c>
      <c r="H22" s="15">
        <v>0.1</v>
      </c>
      <c r="I22" s="2">
        <v>0.09</v>
      </c>
      <c r="J22" s="31">
        <f t="shared" si="0"/>
        <v>5.5000000000000007E-2</v>
      </c>
      <c r="K22" s="32">
        <f t="shared" si="2"/>
        <v>3.5999999999999997E-2</v>
      </c>
      <c r="L22" s="32">
        <f t="shared" si="3"/>
        <v>2.8460498941515412E-2</v>
      </c>
      <c r="M22" s="32">
        <f t="shared" si="4"/>
        <v>3.24499614791759E-2</v>
      </c>
      <c r="N22" s="32">
        <f t="shared" si="5"/>
        <v>1.8000000000000002E-2</v>
      </c>
    </row>
    <row r="23" spans="4:18" x14ac:dyDescent="0.2">
      <c r="D23" s="30">
        <v>0.95</v>
      </c>
      <c r="E23" s="30">
        <f t="shared" si="1"/>
        <v>5.0000000000000044E-2</v>
      </c>
      <c r="F23" s="15">
        <v>0.05</v>
      </c>
      <c r="G23" s="2">
        <v>0.03</v>
      </c>
      <c r="H23" s="15">
        <v>0.1</v>
      </c>
      <c r="I23" s="2">
        <v>0.09</v>
      </c>
      <c r="J23" s="31">
        <f t="shared" si="0"/>
        <v>5.2500000000000005E-2</v>
      </c>
      <c r="K23" s="32">
        <f t="shared" si="2"/>
        <v>3.3000000000000002E-2</v>
      </c>
      <c r="L23" s="32">
        <f t="shared" si="3"/>
        <v>2.8853076092507018E-2</v>
      </c>
      <c r="M23" s="32">
        <f t="shared" si="4"/>
        <v>3.099596747965774E-2</v>
      </c>
      <c r="N23" s="32">
        <f t="shared" si="5"/>
        <v>2.3999999999999997E-2</v>
      </c>
    </row>
    <row r="24" spans="4:18" x14ac:dyDescent="0.2">
      <c r="D24" s="30">
        <v>1</v>
      </c>
      <c r="E24" s="30">
        <f t="shared" si="1"/>
        <v>0</v>
      </c>
      <c r="F24" s="15">
        <v>0.05</v>
      </c>
      <c r="G24" s="2">
        <v>0.03</v>
      </c>
      <c r="H24" s="15">
        <v>0.1</v>
      </c>
      <c r="I24" s="2">
        <v>0.09</v>
      </c>
      <c r="J24" s="31">
        <f t="shared" si="0"/>
        <v>0.05</v>
      </c>
      <c r="K24" s="32">
        <f t="shared" si="2"/>
        <v>0.03</v>
      </c>
      <c r="L24" s="32">
        <f t="shared" si="3"/>
        <v>0.03</v>
      </c>
      <c r="M24" s="32">
        <f t="shared" si="4"/>
        <v>0.03</v>
      </c>
      <c r="N24" s="32">
        <f t="shared" si="5"/>
        <v>0.03</v>
      </c>
    </row>
    <row r="26" spans="4:18" x14ac:dyDescent="0.2">
      <c r="F26" s="33" t="s">
        <v>35</v>
      </c>
      <c r="O26" s="33" t="s">
        <v>36</v>
      </c>
      <c r="Q26" s="33" t="s">
        <v>37</v>
      </c>
    </row>
    <row r="27" spans="4:18" x14ac:dyDescent="0.2">
      <c r="N27" s="34"/>
      <c r="O27" s="1">
        <v>0.03</v>
      </c>
      <c r="P27" s="1">
        <v>0</v>
      </c>
      <c r="Q27" s="1">
        <v>0.03</v>
      </c>
      <c r="R27" s="1">
        <v>0.05</v>
      </c>
    </row>
    <row r="28" spans="4:18" x14ac:dyDescent="0.2">
      <c r="O28" s="1">
        <v>0.03</v>
      </c>
      <c r="P28" s="1">
        <v>0.05</v>
      </c>
    </row>
    <row r="29" spans="4:18" x14ac:dyDescent="0.2">
      <c r="Q29" s="1">
        <v>0.09</v>
      </c>
      <c r="R29" s="1">
        <v>0.1</v>
      </c>
    </row>
    <row r="30" spans="4:18" x14ac:dyDescent="0.2">
      <c r="O30" s="1">
        <v>0.09</v>
      </c>
      <c r="P30" s="1">
        <v>0</v>
      </c>
    </row>
    <row r="31" spans="4:18" x14ac:dyDescent="0.2">
      <c r="O31" s="1">
        <v>0.09</v>
      </c>
      <c r="P31" s="1">
        <v>0.1</v>
      </c>
      <c r="Q31" s="35">
        <v>0.06</v>
      </c>
      <c r="R31" s="35">
        <v>7.4999999999999997E-2</v>
      </c>
    </row>
    <row r="33" spans="14:16" x14ac:dyDescent="0.2">
      <c r="N33" s="34"/>
      <c r="O33" s="1">
        <v>0</v>
      </c>
      <c r="P33" s="1">
        <v>0.05</v>
      </c>
    </row>
    <row r="34" spans="14:16" x14ac:dyDescent="0.2">
      <c r="O34" s="1">
        <v>0.03</v>
      </c>
      <c r="P34" s="1">
        <v>0.05</v>
      </c>
    </row>
    <row r="36" spans="14:16" x14ac:dyDescent="0.2">
      <c r="O36" s="1">
        <v>0</v>
      </c>
      <c r="P36" s="1">
        <v>0.1</v>
      </c>
    </row>
    <row r="37" spans="14:16" x14ac:dyDescent="0.2">
      <c r="O37" s="1">
        <v>0.09</v>
      </c>
      <c r="P37" s="1">
        <v>0.1</v>
      </c>
    </row>
    <row r="39" spans="14:16" x14ac:dyDescent="0.2">
      <c r="O39" s="1">
        <v>0</v>
      </c>
      <c r="P39" s="1">
        <v>7.4999999999999997E-2</v>
      </c>
    </row>
    <row r="40" spans="14:16" x14ac:dyDescent="0.2">
      <c r="O40" s="1">
        <v>0.06</v>
      </c>
      <c r="P40" s="1">
        <v>7.4999999999999997E-2</v>
      </c>
    </row>
    <row r="42" spans="14:16" x14ac:dyDescent="0.2">
      <c r="O42" s="1">
        <v>0.06</v>
      </c>
      <c r="P42" s="1">
        <v>0</v>
      </c>
    </row>
    <row r="43" spans="14:16" x14ac:dyDescent="0.2">
      <c r="O43" s="1">
        <v>0.06</v>
      </c>
      <c r="P43" s="1">
        <v>7.4999999999999997E-2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6"/>
  <sheetViews>
    <sheetView showGridLines="0" zoomScale="80" zoomScaleNormal="80" workbookViewId="0"/>
  </sheetViews>
  <sheetFormatPr baseColWidth="10" defaultRowHeight="14.25" x14ac:dyDescent="0.2"/>
  <cols>
    <col min="1" max="3" width="11.42578125" style="1"/>
    <col min="4" max="5" width="10" style="1" customWidth="1"/>
    <col min="6" max="9" width="8.28515625" style="1" customWidth="1"/>
    <col min="10" max="10" width="10" style="1" customWidth="1"/>
    <col min="11" max="11" width="15.28515625" style="1" bestFit="1" customWidth="1"/>
    <col min="12" max="14" width="15.42578125" style="1" customWidth="1"/>
    <col min="15" max="16384" width="11.42578125" style="1"/>
  </cols>
  <sheetData>
    <row r="1" spans="4:14" ht="17.25" x14ac:dyDescent="0.2">
      <c r="K1" s="16" t="s">
        <v>25</v>
      </c>
      <c r="L1" s="16" t="s">
        <v>25</v>
      </c>
      <c r="M1" s="16" t="s">
        <v>25</v>
      </c>
      <c r="N1" s="16" t="s">
        <v>25</v>
      </c>
    </row>
    <row r="2" spans="4:14" ht="25.5" customHeight="1" x14ac:dyDescent="0.2">
      <c r="E2" s="5"/>
      <c r="F2" s="19"/>
      <c r="G2" s="21"/>
      <c r="H2" s="19"/>
      <c r="I2" s="21"/>
      <c r="J2" s="19"/>
      <c r="K2" s="30">
        <v>1</v>
      </c>
      <c r="L2" s="30">
        <v>0</v>
      </c>
      <c r="M2" s="30">
        <v>0.5</v>
      </c>
      <c r="N2" s="30">
        <v>-1</v>
      </c>
    </row>
    <row r="3" spans="4:14" ht="25.5" customHeight="1" x14ac:dyDescent="0.2">
      <c r="D3" s="16" t="s">
        <v>23</v>
      </c>
      <c r="E3" s="16" t="s">
        <v>24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16" t="s">
        <v>31</v>
      </c>
      <c r="L3" s="16" t="s">
        <v>32</v>
      </c>
      <c r="M3" s="16" t="s">
        <v>33</v>
      </c>
      <c r="N3" s="16" t="s">
        <v>34</v>
      </c>
    </row>
    <row r="4" spans="4:14" x14ac:dyDescent="0.2">
      <c r="D4" s="30">
        <v>0</v>
      </c>
      <c r="E4" s="30">
        <f>1-D4</f>
        <v>1</v>
      </c>
      <c r="F4" s="15">
        <v>0.05</v>
      </c>
      <c r="G4" s="2">
        <v>0.03</v>
      </c>
      <c r="H4" s="15">
        <v>0.1</v>
      </c>
      <c r="I4" s="2">
        <v>0.09</v>
      </c>
      <c r="J4" s="31">
        <f t="shared" ref="J4:J24" si="0">(D4*F4)+(E4*H4)</f>
        <v>0.1</v>
      </c>
      <c r="K4" s="32">
        <f>(((D4^2)*(G4^2))+((E4^2)*(I4^2))+(2*D4*E4*$K$2*G4*I4))^(1/2)</f>
        <v>0.09</v>
      </c>
      <c r="L4" s="32">
        <f>(((D4^2)*(G4^2))+((E4^2)*(I4^2))+(2*D4*E4*$L$2*G4*I4))^(1/2)</f>
        <v>0.09</v>
      </c>
      <c r="M4" s="32">
        <f>(((D4^2)*(G4^2))+((E4^2)*(I4^2))+(2*D4*E4*$M$2*G4*I4))^(1/2)</f>
        <v>0.09</v>
      </c>
      <c r="N4" s="32">
        <f>(((D4^2)*(G4^2))+((E4^2)*(I4^2))+(2*D4*E4*$N$2*G4*I4))^(1/2)</f>
        <v>0.09</v>
      </c>
    </row>
    <row r="5" spans="4:14" x14ac:dyDescent="0.2">
      <c r="D5" s="30">
        <v>0.05</v>
      </c>
      <c r="E5" s="30">
        <f t="shared" ref="E5:E24" si="1">1-D5</f>
        <v>0.95</v>
      </c>
      <c r="F5" s="15">
        <v>0.05</v>
      </c>
      <c r="G5" s="2">
        <v>0.03</v>
      </c>
      <c r="H5" s="15">
        <v>0.1</v>
      </c>
      <c r="I5" s="2">
        <v>0.09</v>
      </c>
      <c r="J5" s="31">
        <f t="shared" si="0"/>
        <v>9.7500000000000003E-2</v>
      </c>
      <c r="K5" s="32">
        <f t="shared" ref="K5:K24" si="2">(((D5^2)*(G5^2))+((E5^2)*(I5^2))+(2*D5*E5*$K$2*G5*I5))^(1/2)</f>
        <v>8.6999999999999994E-2</v>
      </c>
      <c r="L5" s="32">
        <f t="shared" ref="L5:L24" si="3">(((D5^2)*(G5^2))+((E5^2)*(I5^2))+(2*D5*E5*$L$2*G5*I5))^(1/2)</f>
        <v>8.551315688243534E-2</v>
      </c>
      <c r="M5" s="32">
        <f t="shared" ref="M5:M24" si="4">(((D5^2)*(G5^2))+((E5^2)*(I5^2))+(2*D5*E5*$M$2*G5*I5))^(1/2)</f>
        <v>8.6259782053979231E-2</v>
      </c>
      <c r="N5" s="32">
        <f t="shared" ref="N5:N24" si="5">(((D5^2)*(G5^2))+((E5^2)*(I5^2))+(2*D5*E5*$N$2*G5*I5))^(1/2)</f>
        <v>8.3999999999999991E-2</v>
      </c>
    </row>
    <row r="6" spans="4:14" x14ac:dyDescent="0.2">
      <c r="D6" s="30">
        <v>0.1</v>
      </c>
      <c r="E6" s="30">
        <f t="shared" si="1"/>
        <v>0.9</v>
      </c>
      <c r="F6" s="15">
        <v>0.05</v>
      </c>
      <c r="G6" s="2">
        <v>0.03</v>
      </c>
      <c r="H6" s="15">
        <v>0.1</v>
      </c>
      <c r="I6" s="2">
        <v>0.09</v>
      </c>
      <c r="J6" s="31">
        <f t="shared" si="0"/>
        <v>9.5000000000000015E-2</v>
      </c>
      <c r="K6" s="32">
        <f t="shared" si="2"/>
        <v>8.4000000000000005E-2</v>
      </c>
      <c r="L6" s="32">
        <f t="shared" si="3"/>
        <v>8.1055536516637772E-2</v>
      </c>
      <c r="M6" s="32">
        <f t="shared" si="4"/>
        <v>8.2540898953185629E-2</v>
      </c>
      <c r="N6" s="32">
        <f t="shared" si="5"/>
        <v>7.8E-2</v>
      </c>
    </row>
    <row r="7" spans="4:14" x14ac:dyDescent="0.2">
      <c r="D7" s="30">
        <v>0.15</v>
      </c>
      <c r="E7" s="30">
        <f t="shared" si="1"/>
        <v>0.85</v>
      </c>
      <c r="F7" s="15">
        <v>0.05</v>
      </c>
      <c r="G7" s="2">
        <v>0.03</v>
      </c>
      <c r="H7" s="15">
        <v>0.1</v>
      </c>
      <c r="I7" s="2">
        <v>0.09</v>
      </c>
      <c r="J7" s="31">
        <f t="shared" si="0"/>
        <v>9.2499999999999999E-2</v>
      </c>
      <c r="K7" s="32">
        <f t="shared" si="2"/>
        <v>8.0999999999999989E-2</v>
      </c>
      <c r="L7" s="32">
        <f t="shared" si="3"/>
        <v>7.6632238646668807E-2</v>
      </c>
      <c r="M7" s="32">
        <f t="shared" si="4"/>
        <v>7.8846369605708538E-2</v>
      </c>
      <c r="N7" s="32">
        <f t="shared" si="5"/>
        <v>7.1999999999999995E-2</v>
      </c>
    </row>
    <row r="8" spans="4:14" x14ac:dyDescent="0.2">
      <c r="D8" s="30">
        <v>0.2</v>
      </c>
      <c r="E8" s="30">
        <f t="shared" si="1"/>
        <v>0.8</v>
      </c>
      <c r="F8" s="15">
        <v>0.05</v>
      </c>
      <c r="G8" s="2">
        <v>0.03</v>
      </c>
      <c r="H8" s="15">
        <v>0.1</v>
      </c>
      <c r="I8" s="2">
        <v>0.09</v>
      </c>
      <c r="J8" s="31">
        <f t="shared" si="0"/>
        <v>9.0000000000000024E-2</v>
      </c>
      <c r="K8" s="32">
        <f t="shared" si="2"/>
        <v>7.8E-2</v>
      </c>
      <c r="L8" s="32">
        <f t="shared" si="3"/>
        <v>7.2249567472753781E-2</v>
      </c>
      <c r="M8" s="32">
        <f t="shared" si="4"/>
        <v>7.5179784516850007E-2</v>
      </c>
      <c r="N8" s="32">
        <f t="shared" si="5"/>
        <v>6.6000000000000003E-2</v>
      </c>
    </row>
    <row r="9" spans="4:14" x14ac:dyDescent="0.2">
      <c r="D9" s="30">
        <v>0.25</v>
      </c>
      <c r="E9" s="30">
        <f t="shared" si="1"/>
        <v>0.75</v>
      </c>
      <c r="F9" s="15">
        <v>0.05</v>
      </c>
      <c r="G9" s="2">
        <v>0.03</v>
      </c>
      <c r="H9" s="15">
        <v>0.1</v>
      </c>
      <c r="I9" s="2">
        <v>0.09</v>
      </c>
      <c r="J9" s="31">
        <f t="shared" si="0"/>
        <v>8.7500000000000008E-2</v>
      </c>
      <c r="K9" s="32">
        <f t="shared" si="2"/>
        <v>7.4999999999999997E-2</v>
      </c>
      <c r="L9" s="32">
        <f t="shared" si="3"/>
        <v>6.7915388536030616E-2</v>
      </c>
      <c r="M9" s="32">
        <f t="shared" si="4"/>
        <v>7.1545440106270924E-2</v>
      </c>
      <c r="N9" s="32">
        <f t="shared" si="5"/>
        <v>0.06</v>
      </c>
    </row>
    <row r="10" spans="4:14" x14ac:dyDescent="0.2">
      <c r="D10" s="30">
        <v>0.3</v>
      </c>
      <c r="E10" s="30">
        <f t="shared" si="1"/>
        <v>0.7</v>
      </c>
      <c r="F10" s="15">
        <v>0.05</v>
      </c>
      <c r="G10" s="2">
        <v>0.03</v>
      </c>
      <c r="H10" s="15">
        <v>0.1</v>
      </c>
      <c r="I10" s="2">
        <v>0.09</v>
      </c>
      <c r="J10" s="31">
        <f t="shared" si="0"/>
        <v>8.4999999999999992E-2</v>
      </c>
      <c r="K10" s="32">
        <f t="shared" si="2"/>
        <v>7.1999999999999995E-2</v>
      </c>
      <c r="L10" s="32">
        <f t="shared" si="3"/>
        <v>6.3639610306789274E-2</v>
      </c>
      <c r="M10" s="32">
        <f t="shared" si="4"/>
        <v>6.7948509917436742E-2</v>
      </c>
      <c r="N10" s="32">
        <f t="shared" si="5"/>
        <v>5.3999999999999999E-2</v>
      </c>
    </row>
    <row r="11" spans="4:14" x14ac:dyDescent="0.2">
      <c r="D11" s="30">
        <v>0.35</v>
      </c>
      <c r="E11" s="30">
        <f t="shared" si="1"/>
        <v>0.65</v>
      </c>
      <c r="F11" s="15">
        <v>0.05</v>
      </c>
      <c r="G11" s="2">
        <v>0.03</v>
      </c>
      <c r="H11" s="15">
        <v>0.1</v>
      </c>
      <c r="I11" s="2">
        <v>0.09</v>
      </c>
      <c r="J11" s="31">
        <f t="shared" si="0"/>
        <v>8.2500000000000004E-2</v>
      </c>
      <c r="K11" s="32">
        <f t="shared" si="2"/>
        <v>6.8999999999999992E-2</v>
      </c>
      <c r="L11" s="32">
        <f t="shared" si="3"/>
        <v>5.9434838268476849E-2</v>
      </c>
      <c r="M11" s="32">
        <f t="shared" si="4"/>
        <v>6.4395263800997041E-2</v>
      </c>
      <c r="N11" s="32">
        <f t="shared" si="5"/>
        <v>4.8000000000000008E-2</v>
      </c>
    </row>
    <row r="12" spans="4:14" x14ac:dyDescent="0.2">
      <c r="D12" s="30">
        <v>0.4</v>
      </c>
      <c r="E12" s="30">
        <f t="shared" si="1"/>
        <v>0.6</v>
      </c>
      <c r="F12" s="15">
        <v>0.05</v>
      </c>
      <c r="G12" s="2">
        <v>0.03</v>
      </c>
      <c r="H12" s="15">
        <v>0.1</v>
      </c>
      <c r="I12" s="2">
        <v>0.09</v>
      </c>
      <c r="J12" s="31">
        <f t="shared" si="0"/>
        <v>0.08</v>
      </c>
      <c r="K12" s="32">
        <f t="shared" si="2"/>
        <v>6.6000000000000003E-2</v>
      </c>
      <c r="L12" s="32">
        <f t="shared" si="3"/>
        <v>5.5317266743757323E-2</v>
      </c>
      <c r="M12" s="32">
        <f t="shared" si="4"/>
        <v>6.0893349390553311E-2</v>
      </c>
      <c r="N12" s="32">
        <f t="shared" si="5"/>
        <v>4.2000000000000003E-2</v>
      </c>
    </row>
    <row r="13" spans="4:14" x14ac:dyDescent="0.2">
      <c r="D13" s="30">
        <v>0.45</v>
      </c>
      <c r="E13" s="30">
        <f t="shared" si="1"/>
        <v>0.55000000000000004</v>
      </c>
      <c r="F13" s="15">
        <v>0.05</v>
      </c>
      <c r="G13" s="2">
        <v>0.03</v>
      </c>
      <c r="H13" s="15">
        <v>0.1</v>
      </c>
      <c r="I13" s="2">
        <v>0.09</v>
      </c>
      <c r="J13" s="31">
        <f t="shared" si="0"/>
        <v>7.7500000000000013E-2</v>
      </c>
      <c r="K13" s="32">
        <f t="shared" si="2"/>
        <v>6.3E-2</v>
      </c>
      <c r="L13" s="32">
        <f t="shared" si="3"/>
        <v>5.1307894129461212E-2</v>
      </c>
      <c r="M13" s="32">
        <f t="shared" si="4"/>
        <v>5.7452154006616671E-2</v>
      </c>
      <c r="N13" s="32">
        <f t="shared" si="5"/>
        <v>3.6000000000000004E-2</v>
      </c>
    </row>
    <row r="14" spans="4:14" x14ac:dyDescent="0.2">
      <c r="D14" s="30">
        <v>0.5</v>
      </c>
      <c r="E14" s="30">
        <f t="shared" si="1"/>
        <v>0.5</v>
      </c>
      <c r="F14" s="15">
        <v>0.05</v>
      </c>
      <c r="G14" s="2">
        <v>0.03</v>
      </c>
      <c r="H14" s="15">
        <v>0.1</v>
      </c>
      <c r="I14" s="2">
        <v>0.09</v>
      </c>
      <c r="J14" s="31">
        <f t="shared" si="0"/>
        <v>7.5000000000000011E-2</v>
      </c>
      <c r="K14" s="32">
        <f t="shared" si="2"/>
        <v>0.06</v>
      </c>
      <c r="L14" s="32">
        <f t="shared" si="3"/>
        <v>4.7434164902525687E-2</v>
      </c>
      <c r="M14" s="32">
        <f t="shared" si="4"/>
        <v>5.4083269131959835E-2</v>
      </c>
      <c r="N14" s="32">
        <f t="shared" si="5"/>
        <v>0.03</v>
      </c>
    </row>
    <row r="15" spans="4:14" x14ac:dyDescent="0.2">
      <c r="D15" s="30">
        <v>0.55000000000000004</v>
      </c>
      <c r="E15" s="30">
        <f t="shared" si="1"/>
        <v>0.44999999999999996</v>
      </c>
      <c r="F15" s="15">
        <v>0.05</v>
      </c>
      <c r="G15" s="2">
        <v>0.03</v>
      </c>
      <c r="H15" s="15">
        <v>0.1</v>
      </c>
      <c r="I15" s="2">
        <v>0.09</v>
      </c>
      <c r="J15" s="31">
        <f t="shared" si="0"/>
        <v>7.2500000000000009E-2</v>
      </c>
      <c r="K15" s="32">
        <f t="shared" si="2"/>
        <v>5.6999999999999995E-2</v>
      </c>
      <c r="L15" s="32">
        <f t="shared" si="3"/>
        <v>4.3732139211339748E-2</v>
      </c>
      <c r="M15" s="32">
        <f t="shared" si="4"/>
        <v>5.0801082665628293E-2</v>
      </c>
      <c r="N15" s="32">
        <f t="shared" si="5"/>
        <v>2.3999999999999997E-2</v>
      </c>
    </row>
    <row r="16" spans="4:14" x14ac:dyDescent="0.2">
      <c r="D16" s="30">
        <v>0.6</v>
      </c>
      <c r="E16" s="30">
        <f t="shared" si="1"/>
        <v>0.4</v>
      </c>
      <c r="F16" s="15">
        <v>0.05</v>
      </c>
      <c r="G16" s="2">
        <v>0.03</v>
      </c>
      <c r="H16" s="15">
        <v>0.1</v>
      </c>
      <c r="I16" s="2">
        <v>0.09</v>
      </c>
      <c r="J16" s="31">
        <f t="shared" si="0"/>
        <v>7.0000000000000007E-2</v>
      </c>
      <c r="K16" s="32">
        <f t="shared" si="2"/>
        <v>5.3999999999999999E-2</v>
      </c>
      <c r="L16" s="32">
        <f t="shared" si="3"/>
        <v>4.024922359499622E-2</v>
      </c>
      <c r="M16" s="32">
        <f t="shared" si="4"/>
        <v>4.762352359916263E-2</v>
      </c>
      <c r="N16" s="32">
        <f t="shared" si="5"/>
        <v>1.8000000000000013E-2</v>
      </c>
    </row>
    <row r="17" spans="4:18" x14ac:dyDescent="0.2">
      <c r="D17" s="30">
        <v>0.65</v>
      </c>
      <c r="E17" s="30">
        <f t="shared" si="1"/>
        <v>0.35</v>
      </c>
      <c r="F17" s="15">
        <v>0.05</v>
      </c>
      <c r="G17" s="2">
        <v>0.03</v>
      </c>
      <c r="H17" s="15">
        <v>0.1</v>
      </c>
      <c r="I17" s="2">
        <v>0.09</v>
      </c>
      <c r="J17" s="31">
        <f t="shared" si="0"/>
        <v>6.7500000000000004E-2</v>
      </c>
      <c r="K17" s="32">
        <f t="shared" si="2"/>
        <v>5.0999999999999997E-2</v>
      </c>
      <c r="L17" s="32">
        <f t="shared" si="3"/>
        <v>3.7047267105685407E-2</v>
      </c>
      <c r="M17" s="32">
        <f t="shared" si="4"/>
        <v>4.4572973874310876E-2</v>
      </c>
      <c r="N17" s="32">
        <f t="shared" si="5"/>
        <v>1.2000000000000011E-2</v>
      </c>
    </row>
    <row r="18" spans="4:18" x14ac:dyDescent="0.2">
      <c r="D18" s="30">
        <v>0.7</v>
      </c>
      <c r="E18" s="30">
        <f t="shared" si="1"/>
        <v>0.30000000000000004</v>
      </c>
      <c r="F18" s="15">
        <v>0.05</v>
      </c>
      <c r="G18" s="2">
        <v>0.03</v>
      </c>
      <c r="H18" s="15">
        <v>0.1</v>
      </c>
      <c r="I18" s="2">
        <v>0.09</v>
      </c>
      <c r="J18" s="31">
        <f t="shared" si="0"/>
        <v>6.5000000000000002E-2</v>
      </c>
      <c r="K18" s="32">
        <f t="shared" si="2"/>
        <v>4.8000000000000001E-2</v>
      </c>
      <c r="L18" s="32">
        <f t="shared" si="3"/>
        <v>3.4205262752974142E-2</v>
      </c>
      <c r="M18" s="32">
        <f t="shared" si="4"/>
        <v>4.1677331968349413E-2</v>
      </c>
      <c r="N18" s="32">
        <f t="shared" si="5"/>
        <v>6.000000000000001E-3</v>
      </c>
    </row>
    <row r="19" spans="4:18" x14ac:dyDescent="0.2">
      <c r="D19" s="30">
        <v>0.75</v>
      </c>
      <c r="E19" s="30">
        <f t="shared" si="1"/>
        <v>0.25</v>
      </c>
      <c r="F19" s="15">
        <v>0.05</v>
      </c>
      <c r="G19" s="2">
        <v>0.03</v>
      </c>
      <c r="H19" s="15">
        <v>0.1</v>
      </c>
      <c r="I19" s="2">
        <v>0.09</v>
      </c>
      <c r="J19" s="31">
        <f t="shared" si="0"/>
        <v>6.25E-2</v>
      </c>
      <c r="K19" s="32">
        <f t="shared" si="2"/>
        <v>4.4999999999999998E-2</v>
      </c>
      <c r="L19" s="32">
        <f t="shared" si="3"/>
        <v>3.1819805153394637E-2</v>
      </c>
      <c r="M19" s="32">
        <f t="shared" si="4"/>
        <v>3.8971143170299739E-2</v>
      </c>
      <c r="N19" s="32">
        <f t="shared" si="5"/>
        <v>0</v>
      </c>
    </row>
    <row r="20" spans="4:18" x14ac:dyDescent="0.2">
      <c r="D20" s="30">
        <v>0.8</v>
      </c>
      <c r="E20" s="30">
        <f t="shared" si="1"/>
        <v>0.19999999999999996</v>
      </c>
      <c r="F20" s="15">
        <v>0.05</v>
      </c>
      <c r="G20" s="2">
        <v>0.03</v>
      </c>
      <c r="H20" s="15">
        <v>0.1</v>
      </c>
      <c r="I20" s="2">
        <v>0.09</v>
      </c>
      <c r="J20" s="31">
        <f t="shared" si="0"/>
        <v>6.0000000000000005E-2</v>
      </c>
      <c r="K20" s="32">
        <f t="shared" si="2"/>
        <v>4.1999999999999996E-2</v>
      </c>
      <c r="L20" s="32">
        <f t="shared" si="3"/>
        <v>0.03</v>
      </c>
      <c r="M20" s="32">
        <f t="shared" si="4"/>
        <v>3.6496575181789316E-2</v>
      </c>
      <c r="N20" s="32">
        <f t="shared" si="5"/>
        <v>6.0000000000000183E-3</v>
      </c>
    </row>
    <row r="21" spans="4:18" x14ac:dyDescent="0.2">
      <c r="D21" s="30">
        <v>0.85</v>
      </c>
      <c r="E21" s="30">
        <f t="shared" si="1"/>
        <v>0.15000000000000002</v>
      </c>
      <c r="F21" s="15">
        <v>0.05</v>
      </c>
      <c r="G21" s="2">
        <v>0.03</v>
      </c>
      <c r="H21" s="15">
        <v>0.1</v>
      </c>
      <c r="I21" s="2">
        <v>0.09</v>
      </c>
      <c r="J21" s="31">
        <f t="shared" si="0"/>
        <v>5.7500000000000009E-2</v>
      </c>
      <c r="K21" s="32">
        <f t="shared" si="2"/>
        <v>3.9E-2</v>
      </c>
      <c r="L21" s="32">
        <f t="shared" si="3"/>
        <v>2.8853076092507014E-2</v>
      </c>
      <c r="M21" s="32">
        <f t="shared" si="4"/>
        <v>3.4303789878087812E-2</v>
      </c>
      <c r="N21" s="32">
        <f t="shared" si="5"/>
        <v>1.1999999999999997E-2</v>
      </c>
    </row>
    <row r="22" spans="4:18" x14ac:dyDescent="0.2">
      <c r="D22" s="30">
        <v>0.9</v>
      </c>
      <c r="E22" s="30">
        <f t="shared" si="1"/>
        <v>9.9999999999999978E-2</v>
      </c>
      <c r="F22" s="15">
        <v>0.05</v>
      </c>
      <c r="G22" s="2">
        <v>0.03</v>
      </c>
      <c r="H22" s="15">
        <v>0.1</v>
      </c>
      <c r="I22" s="2">
        <v>0.09</v>
      </c>
      <c r="J22" s="31">
        <f t="shared" si="0"/>
        <v>5.5000000000000007E-2</v>
      </c>
      <c r="K22" s="32">
        <f t="shared" si="2"/>
        <v>3.5999999999999997E-2</v>
      </c>
      <c r="L22" s="32">
        <f t="shared" si="3"/>
        <v>2.8460498941515412E-2</v>
      </c>
      <c r="M22" s="32">
        <f t="shared" si="4"/>
        <v>3.24499614791759E-2</v>
      </c>
      <c r="N22" s="32">
        <f t="shared" si="5"/>
        <v>1.8000000000000002E-2</v>
      </c>
    </row>
    <row r="23" spans="4:18" x14ac:dyDescent="0.2">
      <c r="D23" s="30">
        <v>0.95</v>
      </c>
      <c r="E23" s="30">
        <f t="shared" si="1"/>
        <v>5.0000000000000044E-2</v>
      </c>
      <c r="F23" s="15">
        <v>0.05</v>
      </c>
      <c r="G23" s="2">
        <v>0.03</v>
      </c>
      <c r="H23" s="15">
        <v>0.1</v>
      </c>
      <c r="I23" s="2">
        <v>0.09</v>
      </c>
      <c r="J23" s="31">
        <f t="shared" si="0"/>
        <v>5.2500000000000005E-2</v>
      </c>
      <c r="K23" s="32">
        <f t="shared" si="2"/>
        <v>3.3000000000000002E-2</v>
      </c>
      <c r="L23" s="32">
        <f t="shared" si="3"/>
        <v>2.8853076092507018E-2</v>
      </c>
      <c r="M23" s="32">
        <f t="shared" si="4"/>
        <v>3.099596747965774E-2</v>
      </c>
      <c r="N23" s="32">
        <f t="shared" si="5"/>
        <v>2.3999999999999997E-2</v>
      </c>
    </row>
    <row r="24" spans="4:18" x14ac:dyDescent="0.2">
      <c r="D24" s="30">
        <v>1</v>
      </c>
      <c r="E24" s="30">
        <f t="shared" si="1"/>
        <v>0</v>
      </c>
      <c r="F24" s="15">
        <v>0.05</v>
      </c>
      <c r="G24" s="2">
        <v>0.03</v>
      </c>
      <c r="H24" s="15">
        <v>0.1</v>
      </c>
      <c r="I24" s="2">
        <v>0.09</v>
      </c>
      <c r="J24" s="31">
        <f t="shared" si="0"/>
        <v>0.05</v>
      </c>
      <c r="K24" s="32">
        <f t="shared" si="2"/>
        <v>0.03</v>
      </c>
      <c r="L24" s="32">
        <f t="shared" si="3"/>
        <v>0.03</v>
      </c>
      <c r="M24" s="32">
        <f t="shared" si="4"/>
        <v>0.03</v>
      </c>
      <c r="N24" s="32">
        <f t="shared" si="5"/>
        <v>0.03</v>
      </c>
    </row>
    <row r="26" spans="4:18" x14ac:dyDescent="0.2">
      <c r="F26" s="33" t="s">
        <v>38</v>
      </c>
      <c r="O26" s="33" t="s">
        <v>36</v>
      </c>
      <c r="Q26" s="33" t="s">
        <v>37</v>
      </c>
    </row>
    <row r="27" spans="4:18" x14ac:dyDescent="0.2">
      <c r="N27" s="34"/>
      <c r="O27" s="1">
        <v>0.03</v>
      </c>
      <c r="P27" s="1">
        <v>0</v>
      </c>
      <c r="Q27" s="1">
        <v>0.03</v>
      </c>
      <c r="R27" s="1">
        <v>0.05</v>
      </c>
    </row>
    <row r="28" spans="4:18" x14ac:dyDescent="0.2">
      <c r="O28" s="1">
        <v>0.03</v>
      </c>
      <c r="P28" s="1">
        <v>0.06</v>
      </c>
    </row>
    <row r="29" spans="4:18" x14ac:dyDescent="0.2">
      <c r="Q29" s="1">
        <v>0.09</v>
      </c>
      <c r="R29" s="1">
        <v>0.1</v>
      </c>
    </row>
    <row r="30" spans="4:18" x14ac:dyDescent="0.2">
      <c r="O30" s="1">
        <v>0.09</v>
      </c>
      <c r="P30" s="1">
        <v>0</v>
      </c>
    </row>
    <row r="31" spans="4:18" x14ac:dyDescent="0.2">
      <c r="O31" s="1">
        <v>0.09</v>
      </c>
      <c r="P31" s="1">
        <v>0.1</v>
      </c>
      <c r="Q31" s="35">
        <v>0.06</v>
      </c>
      <c r="R31" s="35">
        <v>7.4999999999999997E-2</v>
      </c>
    </row>
    <row r="33" spans="14:18" x14ac:dyDescent="0.2">
      <c r="N33" s="34"/>
      <c r="O33" s="1">
        <v>0</v>
      </c>
      <c r="P33" s="1">
        <v>0.05</v>
      </c>
    </row>
    <row r="34" spans="14:18" x14ac:dyDescent="0.2">
      <c r="O34" s="1">
        <v>0.03</v>
      </c>
      <c r="P34" s="1">
        <v>0.05</v>
      </c>
      <c r="Q34" s="1">
        <f>(((0.03^2)*(0.09^2))/((0.03^2)+(0.09^2)))^(1/2)</f>
        <v>2.8460498941515415E-2</v>
      </c>
      <c r="R34" s="1">
        <v>5.5E-2</v>
      </c>
    </row>
    <row r="36" spans="14:18" x14ac:dyDescent="0.2">
      <c r="O36" s="1">
        <v>0</v>
      </c>
      <c r="P36" s="1">
        <v>0.1</v>
      </c>
      <c r="Q36" s="1">
        <f>(((0.5^2)*(0.03^2))+((0.5^2)*(0.09^2)))^(1/2)</f>
        <v>4.7434164902525687E-2</v>
      </c>
      <c r="R36" s="1">
        <v>7.4999999999999997E-2</v>
      </c>
    </row>
    <row r="37" spans="14:18" x14ac:dyDescent="0.2">
      <c r="O37" s="1">
        <v>0.09</v>
      </c>
      <c r="P37" s="1">
        <v>0.1</v>
      </c>
    </row>
    <row r="39" spans="14:18" x14ac:dyDescent="0.2">
      <c r="O39" s="1">
        <v>0</v>
      </c>
      <c r="P39" s="1">
        <v>7.4999999999999997E-2</v>
      </c>
      <c r="Q39" s="1">
        <v>0.03</v>
      </c>
      <c r="R39" s="1">
        <v>0.06</v>
      </c>
    </row>
    <row r="40" spans="14:18" x14ac:dyDescent="0.2">
      <c r="O40" s="1">
        <v>0.06</v>
      </c>
      <c r="P40" s="1">
        <v>7.4999999999999997E-2</v>
      </c>
    </row>
    <row r="42" spans="14:18" x14ac:dyDescent="0.2">
      <c r="O42" s="1">
        <v>0.06</v>
      </c>
      <c r="P42" s="1">
        <v>0</v>
      </c>
    </row>
    <row r="43" spans="14:18" x14ac:dyDescent="0.2">
      <c r="O43" s="1">
        <v>0.06</v>
      </c>
      <c r="P43" s="1">
        <v>7.4999999999999997E-2</v>
      </c>
    </row>
    <row r="45" spans="14:18" x14ac:dyDescent="0.2">
      <c r="O45" s="1">
        <f>Q36</f>
        <v>4.7434164902525687E-2</v>
      </c>
      <c r="P45" s="1">
        <v>0</v>
      </c>
    </row>
    <row r="46" spans="14:18" x14ac:dyDescent="0.2">
      <c r="O46" s="1">
        <f>Q36</f>
        <v>4.7434164902525687E-2</v>
      </c>
      <c r="P46" s="1">
        <v>7.4999999999999997E-2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6"/>
  <sheetViews>
    <sheetView showGridLines="0" zoomScale="80" zoomScaleNormal="80" workbookViewId="0"/>
  </sheetViews>
  <sheetFormatPr baseColWidth="10" defaultRowHeight="14.25" x14ac:dyDescent="0.2"/>
  <cols>
    <col min="1" max="3" width="11.42578125" style="1"/>
    <col min="4" max="5" width="10" style="1" customWidth="1"/>
    <col min="6" max="9" width="8.28515625" style="1" customWidth="1"/>
    <col min="10" max="10" width="10" style="1" customWidth="1"/>
    <col min="11" max="11" width="15.28515625" style="1" bestFit="1" customWidth="1"/>
    <col min="12" max="14" width="15.42578125" style="1" customWidth="1"/>
    <col min="15" max="16384" width="11.42578125" style="1"/>
  </cols>
  <sheetData>
    <row r="1" spans="4:14" ht="17.25" x14ac:dyDescent="0.2">
      <c r="K1" s="16" t="s">
        <v>25</v>
      </c>
      <c r="L1" s="16" t="s">
        <v>25</v>
      </c>
      <c r="M1" s="16" t="s">
        <v>25</v>
      </c>
      <c r="N1" s="16" t="s">
        <v>25</v>
      </c>
    </row>
    <row r="2" spans="4:14" ht="25.5" customHeight="1" x14ac:dyDescent="0.2">
      <c r="E2" s="5"/>
      <c r="F2" s="19"/>
      <c r="G2" s="21"/>
      <c r="H2" s="19"/>
      <c r="I2" s="21"/>
      <c r="J2" s="19"/>
      <c r="K2" s="30">
        <v>1</v>
      </c>
      <c r="L2" s="30">
        <v>0</v>
      </c>
      <c r="M2" s="30">
        <v>0.5</v>
      </c>
      <c r="N2" s="30">
        <v>-1</v>
      </c>
    </row>
    <row r="3" spans="4:14" ht="25.5" customHeight="1" x14ac:dyDescent="0.2">
      <c r="D3" s="16" t="s">
        <v>23</v>
      </c>
      <c r="E3" s="16" t="s">
        <v>24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16" t="s">
        <v>31</v>
      </c>
      <c r="L3" s="16" t="s">
        <v>32</v>
      </c>
      <c r="M3" s="16" t="s">
        <v>33</v>
      </c>
      <c r="N3" s="16" t="s">
        <v>34</v>
      </c>
    </row>
    <row r="4" spans="4:14" x14ac:dyDescent="0.2">
      <c r="D4" s="30">
        <v>0</v>
      </c>
      <c r="E4" s="30">
        <f>1-D4</f>
        <v>1</v>
      </c>
      <c r="F4" s="15">
        <v>0.05</v>
      </c>
      <c r="G4" s="2">
        <v>0.03</v>
      </c>
      <c r="H4" s="15">
        <v>0.1</v>
      </c>
      <c r="I4" s="2">
        <v>0.09</v>
      </c>
      <c r="J4" s="31">
        <f t="shared" ref="J4:J24" si="0">(D4*F4)+(E4*H4)</f>
        <v>0.1</v>
      </c>
      <c r="K4" s="32">
        <f>(((D4^2)*(G4^2))+((E4^2)*(I4^2))+(2*D4*E4*$K$2*G4*I4))^(1/2)</f>
        <v>0.09</v>
      </c>
      <c r="L4" s="32">
        <f>(((D4^2)*(G4^2))+((E4^2)*(I4^2))+(2*D4*E4*$L$2*G4*I4))^(1/2)</f>
        <v>0.09</v>
      </c>
      <c r="M4" s="32">
        <f>(((D4^2)*(G4^2))+((E4^2)*(I4^2))+(2*D4*E4*$M$2*G4*I4))^(1/2)</f>
        <v>0.09</v>
      </c>
      <c r="N4" s="32">
        <f>(((D4^2)*(G4^2))+((E4^2)*(I4^2))+(2*D4*E4*$N$2*G4*I4))^(1/2)</f>
        <v>0.09</v>
      </c>
    </row>
    <row r="5" spans="4:14" x14ac:dyDescent="0.2">
      <c r="D5" s="30">
        <v>0.05</v>
      </c>
      <c r="E5" s="30">
        <f t="shared" ref="E5:E24" si="1">1-D5</f>
        <v>0.95</v>
      </c>
      <c r="F5" s="15">
        <v>0.05</v>
      </c>
      <c r="G5" s="2">
        <v>0.03</v>
      </c>
      <c r="H5" s="15">
        <v>0.1</v>
      </c>
      <c r="I5" s="2">
        <v>0.09</v>
      </c>
      <c r="J5" s="31">
        <f t="shared" si="0"/>
        <v>9.7500000000000003E-2</v>
      </c>
      <c r="K5" s="32">
        <f t="shared" ref="K5:K24" si="2">(((D5^2)*(G5^2))+((E5^2)*(I5^2))+(2*D5*E5*$K$2*G5*I5))^(1/2)</f>
        <v>8.6999999999999994E-2</v>
      </c>
      <c r="L5" s="32">
        <f t="shared" ref="L5:L24" si="3">(((D5^2)*(G5^2))+((E5^2)*(I5^2))+(2*D5*E5*$L$2*G5*I5))^(1/2)</f>
        <v>8.551315688243534E-2</v>
      </c>
      <c r="M5" s="32">
        <f t="shared" ref="M5:M24" si="4">(((D5^2)*(G5^2))+((E5^2)*(I5^2))+(2*D5*E5*$M$2*G5*I5))^(1/2)</f>
        <v>8.6259782053979231E-2</v>
      </c>
      <c r="N5" s="32">
        <f t="shared" ref="N5:N24" si="5">(((D5^2)*(G5^2))+((E5^2)*(I5^2))+(2*D5*E5*$N$2*G5*I5))^(1/2)</f>
        <v>8.3999999999999991E-2</v>
      </c>
    </row>
    <row r="6" spans="4:14" x14ac:dyDescent="0.2">
      <c r="D6" s="30">
        <v>0.1</v>
      </c>
      <c r="E6" s="30">
        <f t="shared" si="1"/>
        <v>0.9</v>
      </c>
      <c r="F6" s="15">
        <v>0.05</v>
      </c>
      <c r="G6" s="2">
        <v>0.03</v>
      </c>
      <c r="H6" s="15">
        <v>0.1</v>
      </c>
      <c r="I6" s="2">
        <v>0.09</v>
      </c>
      <c r="J6" s="31">
        <f t="shared" si="0"/>
        <v>9.5000000000000015E-2</v>
      </c>
      <c r="K6" s="32">
        <f t="shared" si="2"/>
        <v>8.4000000000000005E-2</v>
      </c>
      <c r="L6" s="32">
        <f t="shared" si="3"/>
        <v>8.1055536516637772E-2</v>
      </c>
      <c r="M6" s="32">
        <f t="shared" si="4"/>
        <v>8.2540898953185629E-2</v>
      </c>
      <c r="N6" s="32">
        <f t="shared" si="5"/>
        <v>7.8E-2</v>
      </c>
    </row>
    <row r="7" spans="4:14" x14ac:dyDescent="0.2">
      <c r="D7" s="30">
        <v>0.15</v>
      </c>
      <c r="E7" s="30">
        <f t="shared" si="1"/>
        <v>0.85</v>
      </c>
      <c r="F7" s="15">
        <v>0.05</v>
      </c>
      <c r="G7" s="2">
        <v>0.03</v>
      </c>
      <c r="H7" s="15">
        <v>0.1</v>
      </c>
      <c r="I7" s="2">
        <v>0.09</v>
      </c>
      <c r="J7" s="31">
        <f t="shared" si="0"/>
        <v>9.2499999999999999E-2</v>
      </c>
      <c r="K7" s="32">
        <f t="shared" si="2"/>
        <v>8.0999999999999989E-2</v>
      </c>
      <c r="L7" s="32">
        <f t="shared" si="3"/>
        <v>7.6632238646668807E-2</v>
      </c>
      <c r="M7" s="32">
        <f t="shared" si="4"/>
        <v>7.8846369605708538E-2</v>
      </c>
      <c r="N7" s="32">
        <f t="shared" si="5"/>
        <v>7.1999999999999995E-2</v>
      </c>
    </row>
    <row r="8" spans="4:14" x14ac:dyDescent="0.2">
      <c r="D8" s="30">
        <v>0.2</v>
      </c>
      <c r="E8" s="30">
        <f t="shared" si="1"/>
        <v>0.8</v>
      </c>
      <c r="F8" s="15">
        <v>0.05</v>
      </c>
      <c r="G8" s="2">
        <v>0.03</v>
      </c>
      <c r="H8" s="15">
        <v>0.1</v>
      </c>
      <c r="I8" s="2">
        <v>0.09</v>
      </c>
      <c r="J8" s="31">
        <f t="shared" si="0"/>
        <v>9.0000000000000024E-2</v>
      </c>
      <c r="K8" s="32">
        <f t="shared" si="2"/>
        <v>7.8E-2</v>
      </c>
      <c r="L8" s="32">
        <f t="shared" si="3"/>
        <v>7.2249567472753781E-2</v>
      </c>
      <c r="M8" s="32">
        <f t="shared" si="4"/>
        <v>7.5179784516850007E-2</v>
      </c>
      <c r="N8" s="32">
        <f t="shared" si="5"/>
        <v>6.6000000000000003E-2</v>
      </c>
    </row>
    <row r="9" spans="4:14" x14ac:dyDescent="0.2">
      <c r="D9" s="30">
        <v>0.25</v>
      </c>
      <c r="E9" s="30">
        <f t="shared" si="1"/>
        <v>0.75</v>
      </c>
      <c r="F9" s="15">
        <v>0.05</v>
      </c>
      <c r="G9" s="2">
        <v>0.03</v>
      </c>
      <c r="H9" s="15">
        <v>0.1</v>
      </c>
      <c r="I9" s="2">
        <v>0.09</v>
      </c>
      <c r="J9" s="31">
        <f t="shared" si="0"/>
        <v>8.7500000000000008E-2</v>
      </c>
      <c r="K9" s="32">
        <f t="shared" si="2"/>
        <v>7.4999999999999997E-2</v>
      </c>
      <c r="L9" s="32">
        <f t="shared" si="3"/>
        <v>6.7915388536030616E-2</v>
      </c>
      <c r="M9" s="32">
        <f t="shared" si="4"/>
        <v>7.1545440106270924E-2</v>
      </c>
      <c r="N9" s="32">
        <f t="shared" si="5"/>
        <v>0.06</v>
      </c>
    </row>
    <row r="10" spans="4:14" x14ac:dyDescent="0.2">
      <c r="D10" s="30">
        <v>0.3</v>
      </c>
      <c r="E10" s="30">
        <f t="shared" si="1"/>
        <v>0.7</v>
      </c>
      <c r="F10" s="15">
        <v>0.05</v>
      </c>
      <c r="G10" s="2">
        <v>0.03</v>
      </c>
      <c r="H10" s="15">
        <v>0.1</v>
      </c>
      <c r="I10" s="2">
        <v>0.09</v>
      </c>
      <c r="J10" s="31">
        <f t="shared" si="0"/>
        <v>8.4999999999999992E-2</v>
      </c>
      <c r="K10" s="32">
        <f t="shared" si="2"/>
        <v>7.1999999999999995E-2</v>
      </c>
      <c r="L10" s="32">
        <f t="shared" si="3"/>
        <v>6.3639610306789274E-2</v>
      </c>
      <c r="M10" s="32">
        <f t="shared" si="4"/>
        <v>6.7948509917436742E-2</v>
      </c>
      <c r="N10" s="32">
        <f t="shared" si="5"/>
        <v>5.3999999999999999E-2</v>
      </c>
    </row>
    <row r="11" spans="4:14" x14ac:dyDescent="0.2">
      <c r="D11" s="30">
        <v>0.35</v>
      </c>
      <c r="E11" s="30">
        <f t="shared" si="1"/>
        <v>0.65</v>
      </c>
      <c r="F11" s="15">
        <v>0.05</v>
      </c>
      <c r="G11" s="2">
        <v>0.03</v>
      </c>
      <c r="H11" s="15">
        <v>0.1</v>
      </c>
      <c r="I11" s="2">
        <v>0.09</v>
      </c>
      <c r="J11" s="31">
        <f t="shared" si="0"/>
        <v>8.2500000000000004E-2</v>
      </c>
      <c r="K11" s="32">
        <f t="shared" si="2"/>
        <v>6.8999999999999992E-2</v>
      </c>
      <c r="L11" s="32">
        <f t="shared" si="3"/>
        <v>5.9434838268476849E-2</v>
      </c>
      <c r="M11" s="32">
        <f t="shared" si="4"/>
        <v>6.4395263800997041E-2</v>
      </c>
      <c r="N11" s="32">
        <f t="shared" si="5"/>
        <v>4.8000000000000008E-2</v>
      </c>
    </row>
    <row r="12" spans="4:14" x14ac:dyDescent="0.2">
      <c r="D12" s="30">
        <v>0.4</v>
      </c>
      <c r="E12" s="30">
        <f t="shared" si="1"/>
        <v>0.6</v>
      </c>
      <c r="F12" s="15">
        <v>0.05</v>
      </c>
      <c r="G12" s="2">
        <v>0.03</v>
      </c>
      <c r="H12" s="15">
        <v>0.1</v>
      </c>
      <c r="I12" s="2">
        <v>0.09</v>
      </c>
      <c r="J12" s="31">
        <f t="shared" si="0"/>
        <v>0.08</v>
      </c>
      <c r="K12" s="32">
        <f t="shared" si="2"/>
        <v>6.6000000000000003E-2</v>
      </c>
      <c r="L12" s="32">
        <f t="shared" si="3"/>
        <v>5.5317266743757323E-2</v>
      </c>
      <c r="M12" s="32">
        <f t="shared" si="4"/>
        <v>6.0893349390553311E-2</v>
      </c>
      <c r="N12" s="32">
        <f t="shared" si="5"/>
        <v>4.2000000000000003E-2</v>
      </c>
    </row>
    <row r="13" spans="4:14" x14ac:dyDescent="0.2">
      <c r="D13" s="30">
        <v>0.45</v>
      </c>
      <c r="E13" s="30">
        <f t="shared" si="1"/>
        <v>0.55000000000000004</v>
      </c>
      <c r="F13" s="15">
        <v>0.05</v>
      </c>
      <c r="G13" s="2">
        <v>0.03</v>
      </c>
      <c r="H13" s="15">
        <v>0.1</v>
      </c>
      <c r="I13" s="2">
        <v>0.09</v>
      </c>
      <c r="J13" s="31">
        <f t="shared" si="0"/>
        <v>7.7500000000000013E-2</v>
      </c>
      <c r="K13" s="32">
        <f t="shared" si="2"/>
        <v>6.3E-2</v>
      </c>
      <c r="L13" s="32">
        <f t="shared" si="3"/>
        <v>5.1307894129461212E-2</v>
      </c>
      <c r="M13" s="32">
        <f t="shared" si="4"/>
        <v>5.7452154006616671E-2</v>
      </c>
      <c r="N13" s="32">
        <f t="shared" si="5"/>
        <v>3.6000000000000004E-2</v>
      </c>
    </row>
    <row r="14" spans="4:14" x14ac:dyDescent="0.2">
      <c r="D14" s="30">
        <v>0.5</v>
      </c>
      <c r="E14" s="30">
        <f t="shared" si="1"/>
        <v>0.5</v>
      </c>
      <c r="F14" s="15">
        <v>0.05</v>
      </c>
      <c r="G14" s="2">
        <v>0.03</v>
      </c>
      <c r="H14" s="15">
        <v>0.1</v>
      </c>
      <c r="I14" s="2">
        <v>0.09</v>
      </c>
      <c r="J14" s="31">
        <f t="shared" si="0"/>
        <v>7.5000000000000011E-2</v>
      </c>
      <c r="K14" s="32">
        <f t="shared" si="2"/>
        <v>0.06</v>
      </c>
      <c r="L14" s="32">
        <f t="shared" si="3"/>
        <v>4.7434164902525687E-2</v>
      </c>
      <c r="M14" s="32">
        <f t="shared" si="4"/>
        <v>5.4083269131959835E-2</v>
      </c>
      <c r="N14" s="32">
        <f t="shared" si="5"/>
        <v>0.03</v>
      </c>
    </row>
    <row r="15" spans="4:14" x14ac:dyDescent="0.2">
      <c r="D15" s="30">
        <v>0.55000000000000004</v>
      </c>
      <c r="E15" s="30">
        <f t="shared" si="1"/>
        <v>0.44999999999999996</v>
      </c>
      <c r="F15" s="15">
        <v>0.05</v>
      </c>
      <c r="G15" s="2">
        <v>0.03</v>
      </c>
      <c r="H15" s="15">
        <v>0.1</v>
      </c>
      <c r="I15" s="2">
        <v>0.09</v>
      </c>
      <c r="J15" s="31">
        <f t="shared" si="0"/>
        <v>7.2500000000000009E-2</v>
      </c>
      <c r="K15" s="32">
        <f t="shared" si="2"/>
        <v>5.6999999999999995E-2</v>
      </c>
      <c r="L15" s="32">
        <f t="shared" si="3"/>
        <v>4.3732139211339748E-2</v>
      </c>
      <c r="M15" s="32">
        <f t="shared" si="4"/>
        <v>5.0801082665628293E-2</v>
      </c>
      <c r="N15" s="32">
        <f t="shared" si="5"/>
        <v>2.3999999999999997E-2</v>
      </c>
    </row>
    <row r="16" spans="4:14" x14ac:dyDescent="0.2">
      <c r="D16" s="30">
        <v>0.6</v>
      </c>
      <c r="E16" s="30">
        <f t="shared" si="1"/>
        <v>0.4</v>
      </c>
      <c r="F16" s="15">
        <v>0.05</v>
      </c>
      <c r="G16" s="2">
        <v>0.03</v>
      </c>
      <c r="H16" s="15">
        <v>0.1</v>
      </c>
      <c r="I16" s="2">
        <v>0.09</v>
      </c>
      <c r="J16" s="31">
        <f t="shared" si="0"/>
        <v>7.0000000000000007E-2</v>
      </c>
      <c r="K16" s="32">
        <f t="shared" si="2"/>
        <v>5.3999999999999999E-2</v>
      </c>
      <c r="L16" s="32">
        <f t="shared" si="3"/>
        <v>4.024922359499622E-2</v>
      </c>
      <c r="M16" s="32">
        <f t="shared" si="4"/>
        <v>4.762352359916263E-2</v>
      </c>
      <c r="N16" s="32">
        <f t="shared" si="5"/>
        <v>1.8000000000000013E-2</v>
      </c>
    </row>
    <row r="17" spans="4:18" x14ac:dyDescent="0.2">
      <c r="D17" s="30">
        <v>0.65</v>
      </c>
      <c r="E17" s="30">
        <f t="shared" si="1"/>
        <v>0.35</v>
      </c>
      <c r="F17" s="15">
        <v>0.05</v>
      </c>
      <c r="G17" s="2">
        <v>0.03</v>
      </c>
      <c r="H17" s="15">
        <v>0.1</v>
      </c>
      <c r="I17" s="2">
        <v>0.09</v>
      </c>
      <c r="J17" s="31">
        <f t="shared" si="0"/>
        <v>6.7500000000000004E-2</v>
      </c>
      <c r="K17" s="32">
        <f t="shared" si="2"/>
        <v>5.0999999999999997E-2</v>
      </c>
      <c r="L17" s="32">
        <f t="shared" si="3"/>
        <v>3.7047267105685407E-2</v>
      </c>
      <c r="M17" s="32">
        <f t="shared" si="4"/>
        <v>4.4572973874310876E-2</v>
      </c>
      <c r="N17" s="32">
        <f t="shared" si="5"/>
        <v>1.2000000000000011E-2</v>
      </c>
    </row>
    <row r="18" spans="4:18" x14ac:dyDescent="0.2">
      <c r="D18" s="30">
        <v>0.7</v>
      </c>
      <c r="E18" s="30">
        <f t="shared" si="1"/>
        <v>0.30000000000000004</v>
      </c>
      <c r="F18" s="15">
        <v>0.05</v>
      </c>
      <c r="G18" s="2">
        <v>0.03</v>
      </c>
      <c r="H18" s="15">
        <v>0.1</v>
      </c>
      <c r="I18" s="2">
        <v>0.09</v>
      </c>
      <c r="J18" s="31">
        <f t="shared" si="0"/>
        <v>6.5000000000000002E-2</v>
      </c>
      <c r="K18" s="32">
        <f t="shared" si="2"/>
        <v>4.8000000000000001E-2</v>
      </c>
      <c r="L18" s="32">
        <f t="shared" si="3"/>
        <v>3.4205262752974142E-2</v>
      </c>
      <c r="M18" s="32">
        <f t="shared" si="4"/>
        <v>4.1677331968349413E-2</v>
      </c>
      <c r="N18" s="32">
        <f t="shared" si="5"/>
        <v>6.000000000000001E-3</v>
      </c>
    </row>
    <row r="19" spans="4:18" x14ac:dyDescent="0.2">
      <c r="D19" s="30">
        <v>0.75</v>
      </c>
      <c r="E19" s="30">
        <f t="shared" si="1"/>
        <v>0.25</v>
      </c>
      <c r="F19" s="15">
        <v>0.05</v>
      </c>
      <c r="G19" s="2">
        <v>0.03</v>
      </c>
      <c r="H19" s="15">
        <v>0.1</v>
      </c>
      <c r="I19" s="2">
        <v>0.09</v>
      </c>
      <c r="J19" s="31">
        <f t="shared" si="0"/>
        <v>6.25E-2</v>
      </c>
      <c r="K19" s="32">
        <f t="shared" si="2"/>
        <v>4.4999999999999998E-2</v>
      </c>
      <c r="L19" s="32">
        <f t="shared" si="3"/>
        <v>3.1819805153394637E-2</v>
      </c>
      <c r="M19" s="32">
        <f t="shared" si="4"/>
        <v>3.8971143170299739E-2</v>
      </c>
      <c r="N19" s="32">
        <f t="shared" si="5"/>
        <v>0</v>
      </c>
    </row>
    <row r="20" spans="4:18" x14ac:dyDescent="0.2">
      <c r="D20" s="30">
        <v>0.8</v>
      </c>
      <c r="E20" s="30">
        <f t="shared" si="1"/>
        <v>0.19999999999999996</v>
      </c>
      <c r="F20" s="15">
        <v>0.05</v>
      </c>
      <c r="G20" s="2">
        <v>0.03</v>
      </c>
      <c r="H20" s="15">
        <v>0.1</v>
      </c>
      <c r="I20" s="2">
        <v>0.09</v>
      </c>
      <c r="J20" s="31">
        <f t="shared" si="0"/>
        <v>6.0000000000000005E-2</v>
      </c>
      <c r="K20" s="32">
        <f t="shared" si="2"/>
        <v>4.1999999999999996E-2</v>
      </c>
      <c r="L20" s="32">
        <f t="shared" si="3"/>
        <v>0.03</v>
      </c>
      <c r="M20" s="32">
        <f t="shared" si="4"/>
        <v>3.6496575181789316E-2</v>
      </c>
      <c r="N20" s="32">
        <f t="shared" si="5"/>
        <v>6.0000000000000183E-3</v>
      </c>
    </row>
    <row r="21" spans="4:18" x14ac:dyDescent="0.2">
      <c r="D21" s="30">
        <v>0.85</v>
      </c>
      <c r="E21" s="30">
        <f t="shared" si="1"/>
        <v>0.15000000000000002</v>
      </c>
      <c r="F21" s="15">
        <v>0.05</v>
      </c>
      <c r="G21" s="2">
        <v>0.03</v>
      </c>
      <c r="H21" s="15">
        <v>0.1</v>
      </c>
      <c r="I21" s="2">
        <v>0.09</v>
      </c>
      <c r="J21" s="31">
        <f t="shared" si="0"/>
        <v>5.7500000000000009E-2</v>
      </c>
      <c r="K21" s="32">
        <f t="shared" si="2"/>
        <v>3.9E-2</v>
      </c>
      <c r="L21" s="32">
        <f t="shared" si="3"/>
        <v>2.8853076092507014E-2</v>
      </c>
      <c r="M21" s="32">
        <f t="shared" si="4"/>
        <v>3.4303789878087812E-2</v>
      </c>
      <c r="N21" s="32">
        <f t="shared" si="5"/>
        <v>1.1999999999999997E-2</v>
      </c>
    </row>
    <row r="22" spans="4:18" x14ac:dyDescent="0.2">
      <c r="D22" s="30">
        <v>0.9</v>
      </c>
      <c r="E22" s="30">
        <f t="shared" si="1"/>
        <v>9.9999999999999978E-2</v>
      </c>
      <c r="F22" s="15">
        <v>0.05</v>
      </c>
      <c r="G22" s="2">
        <v>0.03</v>
      </c>
      <c r="H22" s="15">
        <v>0.1</v>
      </c>
      <c r="I22" s="2">
        <v>0.09</v>
      </c>
      <c r="J22" s="31">
        <f t="shared" si="0"/>
        <v>5.5000000000000007E-2</v>
      </c>
      <c r="K22" s="32">
        <f t="shared" si="2"/>
        <v>3.5999999999999997E-2</v>
      </c>
      <c r="L22" s="32">
        <f t="shared" si="3"/>
        <v>2.8460498941515412E-2</v>
      </c>
      <c r="M22" s="32">
        <f t="shared" si="4"/>
        <v>3.24499614791759E-2</v>
      </c>
      <c r="N22" s="32">
        <f t="shared" si="5"/>
        <v>1.8000000000000002E-2</v>
      </c>
    </row>
    <row r="23" spans="4:18" x14ac:dyDescent="0.2">
      <c r="D23" s="30">
        <v>0.95</v>
      </c>
      <c r="E23" s="30">
        <f t="shared" si="1"/>
        <v>5.0000000000000044E-2</v>
      </c>
      <c r="F23" s="15">
        <v>0.05</v>
      </c>
      <c r="G23" s="2">
        <v>0.03</v>
      </c>
      <c r="H23" s="15">
        <v>0.1</v>
      </c>
      <c r="I23" s="2">
        <v>0.09</v>
      </c>
      <c r="J23" s="31">
        <f t="shared" si="0"/>
        <v>5.2500000000000005E-2</v>
      </c>
      <c r="K23" s="32">
        <f t="shared" si="2"/>
        <v>3.3000000000000002E-2</v>
      </c>
      <c r="L23" s="32">
        <f t="shared" si="3"/>
        <v>2.8853076092507018E-2</v>
      </c>
      <c r="M23" s="32">
        <f t="shared" si="4"/>
        <v>3.099596747965774E-2</v>
      </c>
      <c r="N23" s="32">
        <f t="shared" si="5"/>
        <v>2.3999999999999997E-2</v>
      </c>
    </row>
    <row r="24" spans="4:18" x14ac:dyDescent="0.2">
      <c r="D24" s="30">
        <v>1</v>
      </c>
      <c r="E24" s="30">
        <f t="shared" si="1"/>
        <v>0</v>
      </c>
      <c r="F24" s="15">
        <v>0.05</v>
      </c>
      <c r="G24" s="2">
        <v>0.03</v>
      </c>
      <c r="H24" s="15">
        <v>0.1</v>
      </c>
      <c r="I24" s="2">
        <v>0.09</v>
      </c>
      <c r="J24" s="31">
        <f t="shared" si="0"/>
        <v>0.05</v>
      </c>
      <c r="K24" s="32">
        <f t="shared" si="2"/>
        <v>0.03</v>
      </c>
      <c r="L24" s="32">
        <f t="shared" si="3"/>
        <v>0.03</v>
      </c>
      <c r="M24" s="32">
        <f t="shared" si="4"/>
        <v>0.03</v>
      </c>
      <c r="N24" s="32">
        <f t="shared" si="5"/>
        <v>0.03</v>
      </c>
    </row>
    <row r="26" spans="4:18" x14ac:dyDescent="0.2">
      <c r="F26" s="33" t="s">
        <v>39</v>
      </c>
      <c r="O26" s="33" t="s">
        <v>36</v>
      </c>
      <c r="Q26" s="33" t="s">
        <v>37</v>
      </c>
    </row>
    <row r="27" spans="4:18" x14ac:dyDescent="0.2">
      <c r="N27" s="34"/>
      <c r="O27" s="1">
        <f>Q34</f>
        <v>2.8460498941515415E-2</v>
      </c>
      <c r="P27" s="1">
        <v>0</v>
      </c>
      <c r="Q27" s="1">
        <v>0.03</v>
      </c>
      <c r="R27" s="1">
        <v>0.05</v>
      </c>
    </row>
    <row r="28" spans="4:18" x14ac:dyDescent="0.2">
      <c r="O28" s="1">
        <f>O27</f>
        <v>2.8460498941515415E-2</v>
      </c>
      <c r="P28" s="1">
        <v>5.5E-2</v>
      </c>
    </row>
    <row r="29" spans="4:18" x14ac:dyDescent="0.2">
      <c r="Q29" s="1">
        <v>0.09</v>
      </c>
      <c r="R29" s="1">
        <v>0.1</v>
      </c>
    </row>
    <row r="30" spans="4:18" x14ac:dyDescent="0.2">
      <c r="O30" s="1">
        <v>0.09</v>
      </c>
      <c r="P30" s="1">
        <v>0</v>
      </c>
    </row>
    <row r="31" spans="4:18" x14ac:dyDescent="0.2">
      <c r="O31" s="1">
        <v>0.09</v>
      </c>
      <c r="P31" s="1">
        <v>0.1</v>
      </c>
      <c r="Q31" s="35">
        <v>0.06</v>
      </c>
      <c r="R31" s="35">
        <v>7.4999999999999997E-2</v>
      </c>
    </row>
    <row r="33" spans="14:18" x14ac:dyDescent="0.2">
      <c r="N33" s="34"/>
      <c r="O33" s="1">
        <v>0</v>
      </c>
      <c r="P33" s="1">
        <v>5.5E-2</v>
      </c>
    </row>
    <row r="34" spans="14:18" x14ac:dyDescent="0.2">
      <c r="O34" s="1">
        <f>Q34</f>
        <v>2.8460498941515415E-2</v>
      </c>
      <c r="P34" s="1">
        <v>5.5E-2</v>
      </c>
      <c r="Q34" s="1">
        <f>(((0.03^2)*(0.09^2))/((0.03^2)+(0.09^2)))^(1/2)</f>
        <v>2.8460498941515415E-2</v>
      </c>
      <c r="R34" s="1">
        <v>5.5E-2</v>
      </c>
    </row>
    <row r="36" spans="14:18" x14ac:dyDescent="0.2">
      <c r="O36" s="1">
        <v>0</v>
      </c>
      <c r="P36" s="1">
        <v>0.1</v>
      </c>
      <c r="R36" s="1">
        <v>7.4999999999999997E-2</v>
      </c>
    </row>
    <row r="37" spans="14:18" x14ac:dyDescent="0.2">
      <c r="O37" s="1">
        <v>0.09</v>
      </c>
      <c r="P37" s="1">
        <v>0.1</v>
      </c>
    </row>
    <row r="39" spans="14:18" x14ac:dyDescent="0.2">
      <c r="O39" s="1">
        <v>0</v>
      </c>
      <c r="P39" s="1">
        <v>7.4999999999999997E-2</v>
      </c>
      <c r="Q39" s="1">
        <v>0.03</v>
      </c>
      <c r="R39" s="1">
        <v>0.06</v>
      </c>
    </row>
    <row r="40" spans="14:18" x14ac:dyDescent="0.2">
      <c r="O40" s="1">
        <f>O45</f>
        <v>0</v>
      </c>
      <c r="P40" s="1">
        <v>7.4999999999999997E-2</v>
      </c>
    </row>
    <row r="42" spans="14:18" x14ac:dyDescent="0.2">
      <c r="O42" s="1">
        <v>0.06</v>
      </c>
      <c r="P42" s="1">
        <v>0</v>
      </c>
    </row>
    <row r="43" spans="14:18" x14ac:dyDescent="0.2">
      <c r="O43" s="1">
        <v>0.06</v>
      </c>
      <c r="P43" s="1">
        <v>7.4999999999999997E-2</v>
      </c>
    </row>
    <row r="45" spans="14:18" x14ac:dyDescent="0.2">
      <c r="O45" s="1">
        <f>Q36</f>
        <v>0</v>
      </c>
      <c r="P45" s="1">
        <v>0</v>
      </c>
    </row>
    <row r="46" spans="14:18" x14ac:dyDescent="0.2">
      <c r="O46" s="1">
        <f>Q36</f>
        <v>0</v>
      </c>
      <c r="P46" s="1">
        <v>7.4999999999999997E-2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6"/>
  <sheetViews>
    <sheetView showGridLines="0" topLeftCell="A13" zoomScale="80" zoomScaleNormal="80" workbookViewId="0"/>
  </sheetViews>
  <sheetFormatPr baseColWidth="10" defaultRowHeight="14.25" x14ac:dyDescent="0.2"/>
  <cols>
    <col min="1" max="3" width="11.42578125" style="1"/>
    <col min="4" max="5" width="10" style="1" customWidth="1"/>
    <col min="6" max="9" width="8.28515625" style="1" customWidth="1"/>
    <col min="10" max="10" width="10" style="1" customWidth="1"/>
    <col min="11" max="11" width="15.28515625" style="1" bestFit="1" customWidth="1"/>
    <col min="12" max="14" width="15.42578125" style="1" customWidth="1"/>
    <col min="15" max="16384" width="11.42578125" style="1"/>
  </cols>
  <sheetData>
    <row r="1" spans="4:14" ht="17.25" x14ac:dyDescent="0.2">
      <c r="K1" s="16" t="s">
        <v>25</v>
      </c>
      <c r="L1" s="16" t="s">
        <v>25</v>
      </c>
      <c r="M1" s="16" t="s">
        <v>25</v>
      </c>
      <c r="N1" s="16" t="s">
        <v>25</v>
      </c>
    </row>
    <row r="2" spans="4:14" ht="25.5" customHeight="1" x14ac:dyDescent="0.2">
      <c r="E2" s="5"/>
      <c r="F2" s="19"/>
      <c r="G2" s="21"/>
      <c r="H2" s="19"/>
      <c r="I2" s="21"/>
      <c r="J2" s="19"/>
      <c r="K2" s="30">
        <v>1</v>
      </c>
      <c r="L2" s="30">
        <v>0</v>
      </c>
      <c r="M2" s="30">
        <v>0.5</v>
      </c>
      <c r="N2" s="30">
        <v>-1</v>
      </c>
    </row>
    <row r="3" spans="4:14" ht="25.5" customHeight="1" x14ac:dyDescent="0.2">
      <c r="D3" s="16" t="s">
        <v>23</v>
      </c>
      <c r="E3" s="16" t="s">
        <v>24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16" t="s">
        <v>31</v>
      </c>
      <c r="L3" s="16" t="s">
        <v>32</v>
      </c>
      <c r="M3" s="16" t="s">
        <v>33</v>
      </c>
      <c r="N3" s="16" t="s">
        <v>34</v>
      </c>
    </row>
    <row r="4" spans="4:14" x14ac:dyDescent="0.2">
      <c r="D4" s="30">
        <v>0</v>
      </c>
      <c r="E4" s="30">
        <f>1-D4</f>
        <v>1</v>
      </c>
      <c r="F4" s="15">
        <v>0.05</v>
      </c>
      <c r="G4" s="2">
        <v>0.03</v>
      </c>
      <c r="H4" s="15">
        <v>0.1</v>
      </c>
      <c r="I4" s="2">
        <v>0.09</v>
      </c>
      <c r="J4" s="31">
        <f t="shared" ref="J4:J24" si="0">(D4*F4)+(E4*H4)</f>
        <v>0.1</v>
      </c>
      <c r="K4" s="32">
        <f>(((D4^2)*(G4^2))+((E4^2)*(I4^2))+(2*D4*E4*$K$2*G4*I4))^(1/2)</f>
        <v>0.09</v>
      </c>
      <c r="L4" s="32">
        <f>(((D4^2)*(G4^2))+((E4^2)*(I4^2))+(2*D4*E4*$L$2*G4*I4))^(1/2)</f>
        <v>0.09</v>
      </c>
      <c r="M4" s="32">
        <f>(((D4^2)*(G4^2))+((E4^2)*(I4^2))+(2*D4*E4*$M$2*G4*I4))^(1/2)</f>
        <v>0.09</v>
      </c>
      <c r="N4" s="32">
        <f>(((D4^2)*(G4^2))+((E4^2)*(I4^2))+(2*D4*E4*$N$2*G4*I4))^(1/2)</f>
        <v>0.09</v>
      </c>
    </row>
    <row r="5" spans="4:14" x14ac:dyDescent="0.2">
      <c r="D5" s="30">
        <v>0.05</v>
      </c>
      <c r="E5" s="30">
        <f t="shared" ref="E5:E24" si="1">1-D5</f>
        <v>0.95</v>
      </c>
      <c r="F5" s="15">
        <v>0.05</v>
      </c>
      <c r="G5" s="2">
        <v>0.03</v>
      </c>
      <c r="H5" s="15">
        <v>0.1</v>
      </c>
      <c r="I5" s="2">
        <v>0.09</v>
      </c>
      <c r="J5" s="31">
        <f t="shared" si="0"/>
        <v>9.7500000000000003E-2</v>
      </c>
      <c r="K5" s="32">
        <f t="shared" ref="K5:K24" si="2">(((D5^2)*(G5^2))+((E5^2)*(I5^2))+(2*D5*E5*$K$2*G5*I5))^(1/2)</f>
        <v>8.6999999999999994E-2</v>
      </c>
      <c r="L5" s="32">
        <f t="shared" ref="L5:L24" si="3">(((D5^2)*(G5^2))+((E5^2)*(I5^2))+(2*D5*E5*$L$2*G5*I5))^(1/2)</f>
        <v>8.551315688243534E-2</v>
      </c>
      <c r="M5" s="32">
        <f t="shared" ref="M5:M24" si="4">(((D5^2)*(G5^2))+((E5^2)*(I5^2))+(2*D5*E5*$M$2*G5*I5))^(1/2)</f>
        <v>8.6259782053979231E-2</v>
      </c>
      <c r="N5" s="32">
        <f t="shared" ref="N5:N24" si="5">(((D5^2)*(G5^2))+((E5^2)*(I5^2))+(2*D5*E5*$N$2*G5*I5))^(1/2)</f>
        <v>8.3999999999999991E-2</v>
      </c>
    </row>
    <row r="6" spans="4:14" x14ac:dyDescent="0.2">
      <c r="D6" s="30">
        <v>0.1</v>
      </c>
      <c r="E6" s="30">
        <f t="shared" si="1"/>
        <v>0.9</v>
      </c>
      <c r="F6" s="15">
        <v>0.05</v>
      </c>
      <c r="G6" s="2">
        <v>0.03</v>
      </c>
      <c r="H6" s="15">
        <v>0.1</v>
      </c>
      <c r="I6" s="2">
        <v>0.09</v>
      </c>
      <c r="J6" s="31">
        <f t="shared" si="0"/>
        <v>9.5000000000000015E-2</v>
      </c>
      <c r="K6" s="32">
        <f t="shared" si="2"/>
        <v>8.4000000000000005E-2</v>
      </c>
      <c r="L6" s="32">
        <f t="shared" si="3"/>
        <v>8.1055536516637772E-2</v>
      </c>
      <c r="M6" s="32">
        <f t="shared" si="4"/>
        <v>8.2540898953185629E-2</v>
      </c>
      <c r="N6" s="32">
        <f t="shared" si="5"/>
        <v>7.8E-2</v>
      </c>
    </row>
    <row r="7" spans="4:14" x14ac:dyDescent="0.2">
      <c r="D7" s="30">
        <v>0.15</v>
      </c>
      <c r="E7" s="30">
        <f t="shared" si="1"/>
        <v>0.85</v>
      </c>
      <c r="F7" s="15">
        <v>0.05</v>
      </c>
      <c r="G7" s="2">
        <v>0.03</v>
      </c>
      <c r="H7" s="15">
        <v>0.1</v>
      </c>
      <c r="I7" s="2">
        <v>0.09</v>
      </c>
      <c r="J7" s="31">
        <f t="shared" si="0"/>
        <v>9.2499999999999999E-2</v>
      </c>
      <c r="K7" s="32">
        <f t="shared" si="2"/>
        <v>8.0999999999999989E-2</v>
      </c>
      <c r="L7" s="32">
        <f t="shared" si="3"/>
        <v>7.6632238646668807E-2</v>
      </c>
      <c r="M7" s="32">
        <f t="shared" si="4"/>
        <v>7.8846369605708538E-2</v>
      </c>
      <c r="N7" s="32">
        <f t="shared" si="5"/>
        <v>7.1999999999999995E-2</v>
      </c>
    </row>
    <row r="8" spans="4:14" x14ac:dyDescent="0.2">
      <c r="D8" s="30">
        <v>0.2</v>
      </c>
      <c r="E8" s="30">
        <f t="shared" si="1"/>
        <v>0.8</v>
      </c>
      <c r="F8" s="15">
        <v>0.05</v>
      </c>
      <c r="G8" s="2">
        <v>0.03</v>
      </c>
      <c r="H8" s="15">
        <v>0.1</v>
      </c>
      <c r="I8" s="2">
        <v>0.09</v>
      </c>
      <c r="J8" s="31">
        <f t="shared" si="0"/>
        <v>9.0000000000000024E-2</v>
      </c>
      <c r="K8" s="32">
        <f t="shared" si="2"/>
        <v>7.8E-2</v>
      </c>
      <c r="L8" s="32">
        <f t="shared" si="3"/>
        <v>7.2249567472753781E-2</v>
      </c>
      <c r="M8" s="32">
        <f t="shared" si="4"/>
        <v>7.5179784516850007E-2</v>
      </c>
      <c r="N8" s="32">
        <f t="shared" si="5"/>
        <v>6.6000000000000003E-2</v>
      </c>
    </row>
    <row r="9" spans="4:14" x14ac:dyDescent="0.2">
      <c r="D9" s="30">
        <v>0.25</v>
      </c>
      <c r="E9" s="30">
        <f t="shared" si="1"/>
        <v>0.75</v>
      </c>
      <c r="F9" s="15">
        <v>0.05</v>
      </c>
      <c r="G9" s="2">
        <v>0.03</v>
      </c>
      <c r="H9" s="15">
        <v>0.1</v>
      </c>
      <c r="I9" s="2">
        <v>0.09</v>
      </c>
      <c r="J9" s="31">
        <f t="shared" si="0"/>
        <v>8.7500000000000008E-2</v>
      </c>
      <c r="K9" s="32">
        <f t="shared" si="2"/>
        <v>7.4999999999999997E-2</v>
      </c>
      <c r="L9" s="32">
        <f t="shared" si="3"/>
        <v>6.7915388536030616E-2</v>
      </c>
      <c r="M9" s="32">
        <f t="shared" si="4"/>
        <v>7.1545440106270924E-2</v>
      </c>
      <c r="N9" s="32">
        <f t="shared" si="5"/>
        <v>0.06</v>
      </c>
    </row>
    <row r="10" spans="4:14" x14ac:dyDescent="0.2">
      <c r="D10" s="30">
        <v>0.3</v>
      </c>
      <c r="E10" s="30">
        <f t="shared" si="1"/>
        <v>0.7</v>
      </c>
      <c r="F10" s="15">
        <v>0.05</v>
      </c>
      <c r="G10" s="2">
        <v>0.03</v>
      </c>
      <c r="H10" s="15">
        <v>0.1</v>
      </c>
      <c r="I10" s="2">
        <v>0.09</v>
      </c>
      <c r="J10" s="31">
        <f t="shared" si="0"/>
        <v>8.4999999999999992E-2</v>
      </c>
      <c r="K10" s="32">
        <f t="shared" si="2"/>
        <v>7.1999999999999995E-2</v>
      </c>
      <c r="L10" s="32">
        <f t="shared" si="3"/>
        <v>6.3639610306789274E-2</v>
      </c>
      <c r="M10" s="32">
        <f t="shared" si="4"/>
        <v>6.7948509917436742E-2</v>
      </c>
      <c r="N10" s="32">
        <f t="shared" si="5"/>
        <v>5.3999999999999999E-2</v>
      </c>
    </row>
    <row r="11" spans="4:14" x14ac:dyDescent="0.2">
      <c r="D11" s="30">
        <v>0.35</v>
      </c>
      <c r="E11" s="30">
        <f t="shared" si="1"/>
        <v>0.65</v>
      </c>
      <c r="F11" s="15">
        <v>0.05</v>
      </c>
      <c r="G11" s="2">
        <v>0.03</v>
      </c>
      <c r="H11" s="15">
        <v>0.1</v>
      </c>
      <c r="I11" s="2">
        <v>0.09</v>
      </c>
      <c r="J11" s="31">
        <f t="shared" si="0"/>
        <v>8.2500000000000004E-2</v>
      </c>
      <c r="K11" s="32">
        <f t="shared" si="2"/>
        <v>6.8999999999999992E-2</v>
      </c>
      <c r="L11" s="32">
        <f t="shared" si="3"/>
        <v>5.9434838268476849E-2</v>
      </c>
      <c r="M11" s="32">
        <f t="shared" si="4"/>
        <v>6.4395263800997041E-2</v>
      </c>
      <c r="N11" s="32">
        <f t="shared" si="5"/>
        <v>4.8000000000000008E-2</v>
      </c>
    </row>
    <row r="12" spans="4:14" x14ac:dyDescent="0.2">
      <c r="D12" s="30">
        <v>0.4</v>
      </c>
      <c r="E12" s="30">
        <f t="shared" si="1"/>
        <v>0.6</v>
      </c>
      <c r="F12" s="15">
        <v>0.05</v>
      </c>
      <c r="G12" s="2">
        <v>0.03</v>
      </c>
      <c r="H12" s="15">
        <v>0.1</v>
      </c>
      <c r="I12" s="2">
        <v>0.09</v>
      </c>
      <c r="J12" s="31">
        <f t="shared" si="0"/>
        <v>0.08</v>
      </c>
      <c r="K12" s="32">
        <f t="shared" si="2"/>
        <v>6.6000000000000003E-2</v>
      </c>
      <c r="L12" s="32">
        <f t="shared" si="3"/>
        <v>5.5317266743757323E-2</v>
      </c>
      <c r="M12" s="32">
        <f t="shared" si="4"/>
        <v>6.0893349390553311E-2</v>
      </c>
      <c r="N12" s="32">
        <f t="shared" si="5"/>
        <v>4.2000000000000003E-2</v>
      </c>
    </row>
    <row r="13" spans="4:14" x14ac:dyDescent="0.2">
      <c r="D13" s="30">
        <v>0.45</v>
      </c>
      <c r="E13" s="30">
        <f t="shared" si="1"/>
        <v>0.55000000000000004</v>
      </c>
      <c r="F13" s="15">
        <v>0.05</v>
      </c>
      <c r="G13" s="2">
        <v>0.03</v>
      </c>
      <c r="H13" s="15">
        <v>0.1</v>
      </c>
      <c r="I13" s="2">
        <v>0.09</v>
      </c>
      <c r="J13" s="31">
        <f t="shared" si="0"/>
        <v>7.7500000000000013E-2</v>
      </c>
      <c r="K13" s="32">
        <f t="shared" si="2"/>
        <v>6.3E-2</v>
      </c>
      <c r="L13" s="32">
        <f t="shared" si="3"/>
        <v>5.1307894129461212E-2</v>
      </c>
      <c r="M13" s="32">
        <f t="shared" si="4"/>
        <v>5.7452154006616671E-2</v>
      </c>
      <c r="N13" s="32">
        <f t="shared" si="5"/>
        <v>3.6000000000000004E-2</v>
      </c>
    </row>
    <row r="14" spans="4:14" x14ac:dyDescent="0.2">
      <c r="D14" s="30">
        <v>0.5</v>
      </c>
      <c r="E14" s="30">
        <f t="shared" si="1"/>
        <v>0.5</v>
      </c>
      <c r="F14" s="15">
        <v>0.05</v>
      </c>
      <c r="G14" s="2">
        <v>0.03</v>
      </c>
      <c r="H14" s="15">
        <v>0.1</v>
      </c>
      <c r="I14" s="2">
        <v>0.09</v>
      </c>
      <c r="J14" s="31">
        <f t="shared" si="0"/>
        <v>7.5000000000000011E-2</v>
      </c>
      <c r="K14" s="32">
        <f t="shared" si="2"/>
        <v>0.06</v>
      </c>
      <c r="L14" s="32">
        <f t="shared" si="3"/>
        <v>4.7434164902525687E-2</v>
      </c>
      <c r="M14" s="32">
        <f t="shared" si="4"/>
        <v>5.4083269131959835E-2</v>
      </c>
      <c r="N14" s="32">
        <f t="shared" si="5"/>
        <v>0.03</v>
      </c>
    </row>
    <row r="15" spans="4:14" x14ac:dyDescent="0.2">
      <c r="D15" s="30">
        <v>0.55000000000000004</v>
      </c>
      <c r="E15" s="30">
        <f t="shared" si="1"/>
        <v>0.44999999999999996</v>
      </c>
      <c r="F15" s="15">
        <v>0.05</v>
      </c>
      <c r="G15" s="2">
        <v>0.03</v>
      </c>
      <c r="H15" s="15">
        <v>0.1</v>
      </c>
      <c r="I15" s="2">
        <v>0.09</v>
      </c>
      <c r="J15" s="31">
        <f t="shared" si="0"/>
        <v>7.2500000000000009E-2</v>
      </c>
      <c r="K15" s="32">
        <f t="shared" si="2"/>
        <v>5.6999999999999995E-2</v>
      </c>
      <c r="L15" s="32">
        <f t="shared" si="3"/>
        <v>4.3732139211339748E-2</v>
      </c>
      <c r="M15" s="32">
        <f t="shared" si="4"/>
        <v>5.0801082665628293E-2</v>
      </c>
      <c r="N15" s="32">
        <f t="shared" si="5"/>
        <v>2.3999999999999997E-2</v>
      </c>
    </row>
    <row r="16" spans="4:14" x14ac:dyDescent="0.2">
      <c r="D16" s="30">
        <v>0.6</v>
      </c>
      <c r="E16" s="30">
        <f t="shared" si="1"/>
        <v>0.4</v>
      </c>
      <c r="F16" s="15">
        <v>0.05</v>
      </c>
      <c r="G16" s="2">
        <v>0.03</v>
      </c>
      <c r="H16" s="15">
        <v>0.1</v>
      </c>
      <c r="I16" s="2">
        <v>0.09</v>
      </c>
      <c r="J16" s="31">
        <f t="shared" si="0"/>
        <v>7.0000000000000007E-2</v>
      </c>
      <c r="K16" s="32">
        <f t="shared" si="2"/>
        <v>5.3999999999999999E-2</v>
      </c>
      <c r="L16" s="32">
        <f t="shared" si="3"/>
        <v>4.024922359499622E-2</v>
      </c>
      <c r="M16" s="32">
        <f t="shared" si="4"/>
        <v>4.762352359916263E-2</v>
      </c>
      <c r="N16" s="32">
        <f t="shared" si="5"/>
        <v>1.8000000000000013E-2</v>
      </c>
    </row>
    <row r="17" spans="4:18" x14ac:dyDescent="0.2">
      <c r="D17" s="30">
        <v>0.65</v>
      </c>
      <c r="E17" s="30">
        <f t="shared" si="1"/>
        <v>0.35</v>
      </c>
      <c r="F17" s="15">
        <v>0.05</v>
      </c>
      <c r="G17" s="2">
        <v>0.03</v>
      </c>
      <c r="H17" s="15">
        <v>0.1</v>
      </c>
      <c r="I17" s="2">
        <v>0.09</v>
      </c>
      <c r="J17" s="31">
        <f t="shared" si="0"/>
        <v>6.7500000000000004E-2</v>
      </c>
      <c r="K17" s="32">
        <f t="shared" si="2"/>
        <v>5.0999999999999997E-2</v>
      </c>
      <c r="L17" s="32">
        <f t="shared" si="3"/>
        <v>3.7047267105685407E-2</v>
      </c>
      <c r="M17" s="32">
        <f t="shared" si="4"/>
        <v>4.4572973874310876E-2</v>
      </c>
      <c r="N17" s="32">
        <f t="shared" si="5"/>
        <v>1.2000000000000011E-2</v>
      </c>
    </row>
    <row r="18" spans="4:18" x14ac:dyDescent="0.2">
      <c r="D18" s="30">
        <v>0.7</v>
      </c>
      <c r="E18" s="30">
        <f t="shared" si="1"/>
        <v>0.30000000000000004</v>
      </c>
      <c r="F18" s="15">
        <v>0.05</v>
      </c>
      <c r="G18" s="2">
        <v>0.03</v>
      </c>
      <c r="H18" s="15">
        <v>0.1</v>
      </c>
      <c r="I18" s="2">
        <v>0.09</v>
      </c>
      <c r="J18" s="31">
        <f t="shared" si="0"/>
        <v>6.5000000000000002E-2</v>
      </c>
      <c r="K18" s="32">
        <f t="shared" si="2"/>
        <v>4.8000000000000001E-2</v>
      </c>
      <c r="L18" s="32">
        <f t="shared" si="3"/>
        <v>3.4205262752974142E-2</v>
      </c>
      <c r="M18" s="32">
        <f t="shared" si="4"/>
        <v>4.1677331968349413E-2</v>
      </c>
      <c r="N18" s="32">
        <f t="shared" si="5"/>
        <v>6.000000000000001E-3</v>
      </c>
    </row>
    <row r="19" spans="4:18" x14ac:dyDescent="0.2">
      <c r="D19" s="30">
        <v>0.75</v>
      </c>
      <c r="E19" s="30">
        <f t="shared" si="1"/>
        <v>0.25</v>
      </c>
      <c r="F19" s="15">
        <v>0.05</v>
      </c>
      <c r="G19" s="2">
        <v>0.03</v>
      </c>
      <c r="H19" s="15">
        <v>0.1</v>
      </c>
      <c r="I19" s="2">
        <v>0.09</v>
      </c>
      <c r="J19" s="31">
        <f t="shared" si="0"/>
        <v>6.25E-2</v>
      </c>
      <c r="K19" s="32">
        <f t="shared" si="2"/>
        <v>4.4999999999999998E-2</v>
      </c>
      <c r="L19" s="32">
        <f t="shared" si="3"/>
        <v>3.1819805153394637E-2</v>
      </c>
      <c r="M19" s="32">
        <f t="shared" si="4"/>
        <v>3.8971143170299739E-2</v>
      </c>
      <c r="N19" s="32">
        <f t="shared" si="5"/>
        <v>0</v>
      </c>
    </row>
    <row r="20" spans="4:18" x14ac:dyDescent="0.2">
      <c r="D20" s="30">
        <v>0.8</v>
      </c>
      <c r="E20" s="30">
        <f t="shared" si="1"/>
        <v>0.19999999999999996</v>
      </c>
      <c r="F20" s="15">
        <v>0.05</v>
      </c>
      <c r="G20" s="2">
        <v>0.03</v>
      </c>
      <c r="H20" s="15">
        <v>0.1</v>
      </c>
      <c r="I20" s="2">
        <v>0.09</v>
      </c>
      <c r="J20" s="31">
        <f t="shared" si="0"/>
        <v>6.0000000000000005E-2</v>
      </c>
      <c r="K20" s="32">
        <f t="shared" si="2"/>
        <v>4.1999999999999996E-2</v>
      </c>
      <c r="L20" s="32">
        <f t="shared" si="3"/>
        <v>0.03</v>
      </c>
      <c r="M20" s="32">
        <f t="shared" si="4"/>
        <v>3.6496575181789316E-2</v>
      </c>
      <c r="N20" s="32">
        <f t="shared" si="5"/>
        <v>6.0000000000000183E-3</v>
      </c>
    </row>
    <row r="21" spans="4:18" x14ac:dyDescent="0.2">
      <c r="D21" s="30">
        <v>0.85</v>
      </c>
      <c r="E21" s="30">
        <f t="shared" si="1"/>
        <v>0.15000000000000002</v>
      </c>
      <c r="F21" s="15">
        <v>0.05</v>
      </c>
      <c r="G21" s="2">
        <v>0.03</v>
      </c>
      <c r="H21" s="15">
        <v>0.1</v>
      </c>
      <c r="I21" s="2">
        <v>0.09</v>
      </c>
      <c r="J21" s="31">
        <f t="shared" si="0"/>
        <v>5.7500000000000009E-2</v>
      </c>
      <c r="K21" s="32">
        <f t="shared" si="2"/>
        <v>3.9E-2</v>
      </c>
      <c r="L21" s="32">
        <f t="shared" si="3"/>
        <v>2.8853076092507014E-2</v>
      </c>
      <c r="M21" s="32">
        <f t="shared" si="4"/>
        <v>3.4303789878087812E-2</v>
      </c>
      <c r="N21" s="32">
        <f t="shared" si="5"/>
        <v>1.1999999999999997E-2</v>
      </c>
    </row>
    <row r="22" spans="4:18" x14ac:dyDescent="0.2">
      <c r="D22" s="30">
        <v>0.9</v>
      </c>
      <c r="E22" s="30">
        <f t="shared" si="1"/>
        <v>9.9999999999999978E-2</v>
      </c>
      <c r="F22" s="15">
        <v>0.05</v>
      </c>
      <c r="G22" s="2">
        <v>0.03</v>
      </c>
      <c r="H22" s="15">
        <v>0.1</v>
      </c>
      <c r="I22" s="2">
        <v>0.09</v>
      </c>
      <c r="J22" s="31">
        <f t="shared" si="0"/>
        <v>5.5000000000000007E-2</v>
      </c>
      <c r="K22" s="32">
        <f t="shared" si="2"/>
        <v>3.5999999999999997E-2</v>
      </c>
      <c r="L22" s="32">
        <f t="shared" si="3"/>
        <v>2.8460498941515412E-2</v>
      </c>
      <c r="M22" s="32">
        <f t="shared" si="4"/>
        <v>3.24499614791759E-2</v>
      </c>
      <c r="N22" s="32">
        <f t="shared" si="5"/>
        <v>1.8000000000000002E-2</v>
      </c>
    </row>
    <row r="23" spans="4:18" x14ac:dyDescent="0.2">
      <c r="D23" s="30">
        <v>0.95</v>
      </c>
      <c r="E23" s="30">
        <f t="shared" si="1"/>
        <v>5.0000000000000044E-2</v>
      </c>
      <c r="F23" s="15">
        <v>0.05</v>
      </c>
      <c r="G23" s="2">
        <v>0.03</v>
      </c>
      <c r="H23" s="15">
        <v>0.1</v>
      </c>
      <c r="I23" s="2">
        <v>0.09</v>
      </c>
      <c r="J23" s="31">
        <f t="shared" si="0"/>
        <v>5.2500000000000005E-2</v>
      </c>
      <c r="K23" s="32">
        <f t="shared" si="2"/>
        <v>3.3000000000000002E-2</v>
      </c>
      <c r="L23" s="32">
        <f t="shared" si="3"/>
        <v>2.8853076092507018E-2</v>
      </c>
      <c r="M23" s="32">
        <f t="shared" si="4"/>
        <v>3.099596747965774E-2</v>
      </c>
      <c r="N23" s="32">
        <f t="shared" si="5"/>
        <v>2.3999999999999997E-2</v>
      </c>
    </row>
    <row r="24" spans="4:18" x14ac:dyDescent="0.2">
      <c r="D24" s="30">
        <v>1</v>
      </c>
      <c r="E24" s="30">
        <f t="shared" si="1"/>
        <v>0</v>
      </c>
      <c r="F24" s="15">
        <v>0.05</v>
      </c>
      <c r="G24" s="2">
        <v>0.03</v>
      </c>
      <c r="H24" s="15">
        <v>0.1</v>
      </c>
      <c r="I24" s="2">
        <v>0.09</v>
      </c>
      <c r="J24" s="31">
        <f t="shared" si="0"/>
        <v>0.05</v>
      </c>
      <c r="K24" s="32">
        <f t="shared" si="2"/>
        <v>0.03</v>
      </c>
      <c r="L24" s="32">
        <f t="shared" si="3"/>
        <v>0.03</v>
      </c>
      <c r="M24" s="32">
        <f t="shared" si="4"/>
        <v>0.03</v>
      </c>
      <c r="N24" s="32">
        <f t="shared" si="5"/>
        <v>0.03</v>
      </c>
    </row>
    <row r="26" spans="4:18" x14ac:dyDescent="0.2">
      <c r="F26" s="33" t="s">
        <v>40</v>
      </c>
      <c r="O26" s="33" t="s">
        <v>36</v>
      </c>
      <c r="Q26" s="33" t="s">
        <v>37</v>
      </c>
    </row>
    <row r="27" spans="4:18" x14ac:dyDescent="0.2">
      <c r="F27" s="33" t="s">
        <v>41</v>
      </c>
      <c r="N27" s="34"/>
      <c r="O27" s="1">
        <f>Q34</f>
        <v>2.8460498941515415E-2</v>
      </c>
      <c r="P27" s="1">
        <v>0</v>
      </c>
      <c r="Q27" s="1">
        <v>0.03</v>
      </c>
      <c r="R27" s="1">
        <v>0.05</v>
      </c>
    </row>
    <row r="28" spans="4:18" x14ac:dyDescent="0.2">
      <c r="O28" s="1">
        <f>O27</f>
        <v>2.8460498941515415E-2</v>
      </c>
      <c r="P28" s="1">
        <v>5.5E-2</v>
      </c>
    </row>
    <row r="29" spans="4:18" x14ac:dyDescent="0.2">
      <c r="Q29" s="1">
        <v>0.09</v>
      </c>
      <c r="R29" s="1">
        <v>0.1</v>
      </c>
    </row>
    <row r="30" spans="4:18" x14ac:dyDescent="0.2">
      <c r="O30" s="1">
        <v>0.09</v>
      </c>
      <c r="P30" s="1">
        <v>0</v>
      </c>
    </row>
    <row r="31" spans="4:18" x14ac:dyDescent="0.2">
      <c r="O31" s="1">
        <v>0.09</v>
      </c>
      <c r="P31" s="1">
        <v>0.1</v>
      </c>
      <c r="Q31" s="35">
        <v>0.06</v>
      </c>
      <c r="R31" s="35">
        <v>7.4999999999999997E-2</v>
      </c>
    </row>
    <row r="33" spans="14:18" x14ac:dyDescent="0.2">
      <c r="N33" s="34"/>
      <c r="O33" s="1">
        <v>0</v>
      </c>
      <c r="P33" s="1">
        <v>5.5E-2</v>
      </c>
    </row>
    <row r="34" spans="14:18" x14ac:dyDescent="0.2">
      <c r="O34" s="1">
        <f>Q34</f>
        <v>2.8460498941515415E-2</v>
      </c>
      <c r="P34" s="1">
        <v>5.5E-2</v>
      </c>
      <c r="Q34" s="1">
        <f>(((0.03^2)*(0.09^2))/((0.03^2)+(0.09^2)))^(1/2)</f>
        <v>2.8460498941515415E-2</v>
      </c>
      <c r="R34" s="1">
        <v>5.5E-2</v>
      </c>
    </row>
    <row r="36" spans="14:18" x14ac:dyDescent="0.2">
      <c r="O36" s="1">
        <v>0</v>
      </c>
      <c r="P36" s="1">
        <v>0.1</v>
      </c>
      <c r="R36" s="1">
        <v>7.4999999999999997E-2</v>
      </c>
    </row>
    <row r="37" spans="14:18" x14ac:dyDescent="0.2">
      <c r="O37" s="1">
        <v>0.09</v>
      </c>
      <c r="P37" s="1">
        <v>0.1</v>
      </c>
    </row>
    <row r="39" spans="14:18" x14ac:dyDescent="0.2">
      <c r="O39" s="1">
        <v>0</v>
      </c>
      <c r="P39" s="1">
        <v>7.4999999999999997E-2</v>
      </c>
      <c r="Q39" s="1">
        <v>0.03</v>
      </c>
      <c r="R39" s="1">
        <v>0.06</v>
      </c>
    </row>
    <row r="40" spans="14:18" x14ac:dyDescent="0.2">
      <c r="O40" s="1">
        <f>O45</f>
        <v>0</v>
      </c>
      <c r="P40" s="1">
        <v>7.4999999999999997E-2</v>
      </c>
    </row>
    <row r="42" spans="14:18" x14ac:dyDescent="0.2">
      <c r="O42" s="1">
        <v>0.06</v>
      </c>
      <c r="P42" s="1">
        <v>0</v>
      </c>
    </row>
    <row r="43" spans="14:18" x14ac:dyDescent="0.2">
      <c r="O43" s="1">
        <v>0.06</v>
      </c>
      <c r="P43" s="1">
        <v>7.4999999999999997E-2</v>
      </c>
    </row>
    <row r="45" spans="14:18" x14ac:dyDescent="0.2">
      <c r="O45" s="1">
        <f>Q36</f>
        <v>0</v>
      </c>
      <c r="P45" s="1">
        <v>0</v>
      </c>
    </row>
    <row r="46" spans="14:18" x14ac:dyDescent="0.2">
      <c r="O46" s="1">
        <f>Q36</f>
        <v>0</v>
      </c>
      <c r="P46" s="1">
        <v>7.4999999999999997E-2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5.6-Abb. alt 5.6 (2)</vt:lpstr>
      <vt:lpstr>Tabelle 7.1 + 7.2 + 7.3</vt:lpstr>
      <vt:lpstr>Tabelle 7.4</vt:lpstr>
      <vt:lpstr>Tabelle 7.4 + Abb 7.1</vt:lpstr>
      <vt:lpstr>Tabelle 7.4 + Abb 7.2</vt:lpstr>
      <vt:lpstr>Tabelle 7.4 + neu Abb 7.3</vt:lpstr>
      <vt:lpstr>Tabelle 7.4 + neu Abb 7.4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2014-07-08T19:08:59Z</dcterms:created>
  <dcterms:modified xsi:type="dcterms:W3CDTF">2015-09-17T13:17:33Z</dcterms:modified>
</cp:coreProperties>
</file>